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0" yWindow="60" windowWidth="19030" windowHeight="11020" tabRatio="868" activeTab="0"/>
  </bookViews>
  <sheets>
    <sheet name="Results Framework" sheetId="1" r:id="rId1"/>
    <sheet name="TargetGroupMatrix" sheetId="2" r:id="rId2"/>
    <sheet name="IndicatorsBaselineTarget" sheetId="3" r:id="rId3"/>
    <sheet name="Definitions" sheetId="4" r:id="rId4"/>
  </sheets>
  <definedNames>
    <definedName name="_xlnm.Print_Area" localSheetId="0">'Results Framework'!$D$6:$E$63</definedName>
  </definedNames>
  <calcPr fullCalcOnLoad="1"/>
</workbook>
</file>

<file path=xl/comments1.xml><?xml version="1.0" encoding="utf-8"?>
<comments xmlns="http://schemas.openxmlformats.org/spreadsheetml/2006/main">
  <authors>
    <author>Gritt Richter</author>
  </authors>
  <commentList>
    <comment ref="D28" authorId="0">
      <text>
        <r>
          <rPr>
            <b/>
            <sz val="9"/>
            <rFont val="Tahoma"/>
            <family val="2"/>
          </rPr>
          <t>Gritt Richter:</t>
        </r>
        <r>
          <rPr>
            <sz val="9"/>
            <rFont val="Tahoma"/>
            <family val="2"/>
          </rPr>
          <t xml:space="preserve">
approx. 10-15 girls and 20 boys
1 member from each family of the sub-block or if there is a Learning Center/Adolescent Center, entry point will be there to select the members</t>
        </r>
      </text>
    </comment>
    <comment ref="D43" authorId="0">
      <text>
        <r>
          <rPr>
            <b/>
            <sz val="9"/>
            <rFont val="Tahoma"/>
            <family val="2"/>
          </rPr>
          <t>Gritt Richter:</t>
        </r>
        <r>
          <rPr>
            <sz val="9"/>
            <rFont val="Tahoma"/>
            <family val="2"/>
          </rPr>
          <t xml:space="preserve">
Arrange meetings with caregivers (seperated male/female) to raise their awareness
--&gt; Go sub-block by sub-block: stay 1-2 months in a subblock to reach all caregivers and raise their awareness on a pre-defined set of different topics; move then to the next sub-block with the next set of topics (rotation approach recommended by SKUS)</t>
        </r>
      </text>
    </comment>
    <comment ref="D51" authorId="0">
      <text>
        <r>
          <rPr>
            <b/>
            <sz val="9"/>
            <rFont val="Tahoma"/>
            <family val="2"/>
          </rPr>
          <t>Gritt Richter:</t>
        </r>
        <r>
          <rPr>
            <sz val="9"/>
            <rFont val="Tahoma"/>
            <family val="2"/>
          </rPr>
          <t xml:space="preserve">
++ A one-to-one tailor made and rather informal approach needs to be used:
- rapport building is crucial
- then regular interaction with them
Suggestions:
++ Explore progressive Qur'anic verses that can serve child protection causes e.g. re non-violence/non-violent teaching, protection of the weakest…
++ Identify more progressive imams that can potentially play a prominent role when working with/ approaching 'hardliners' </t>
        </r>
      </text>
    </comment>
    <comment ref="D55" authorId="0">
      <text>
        <r>
          <rPr>
            <b/>
            <sz val="9"/>
            <rFont val="Tahoma"/>
            <family val="2"/>
          </rPr>
          <t>Gritt Richter:</t>
        </r>
        <r>
          <rPr>
            <sz val="9"/>
            <rFont val="Tahoma"/>
            <family val="2"/>
          </rPr>
          <t xml:space="preserve">
Meetings on: Roles and responsibilities, Code of conduct, Action Plan, Resource mapping in the community, Trainings --&gt; Monthly meetings + extra meetings for trainings and refreshers</t>
        </r>
      </text>
    </comment>
  </commentList>
</comments>
</file>

<file path=xl/comments2.xml><?xml version="1.0" encoding="utf-8"?>
<comments xmlns="http://schemas.openxmlformats.org/spreadsheetml/2006/main">
  <authors>
    <author>user</author>
    <author>Gritt Richter</author>
  </authors>
  <commentList>
    <comment ref="E36" authorId="0">
      <text>
        <r>
          <rPr>
            <b/>
            <sz val="9"/>
            <rFont val="Tahoma"/>
            <family val="2"/>
          </rPr>
          <t>user:</t>
        </r>
        <r>
          <rPr>
            <sz val="9"/>
            <rFont val="Tahoma"/>
            <family val="2"/>
          </rPr>
          <t xml:space="preserve">
Relegious leader and Madrasa teachers are same person</t>
        </r>
      </text>
    </comment>
    <comment ref="M27" authorId="1">
      <text>
        <r>
          <rPr>
            <b/>
            <sz val="9"/>
            <rFont val="Tahoma"/>
            <family val="2"/>
          </rPr>
          <t>Gritt Richter:</t>
        </r>
        <r>
          <rPr>
            <sz val="9"/>
            <rFont val="Tahoma"/>
            <family val="2"/>
          </rPr>
          <t xml:space="preserve">
1 teacher is running 1 classroom and can therefore be considered 1 Learning Center
Info Educo Cox, 1.1.2020</t>
        </r>
      </text>
    </comment>
    <comment ref="G6" authorId="1">
      <text>
        <r>
          <rPr>
            <b/>
            <sz val="9"/>
            <rFont val="Tahoma"/>
            <family val="2"/>
          </rPr>
          <t>Gritt Richter:</t>
        </r>
        <r>
          <rPr>
            <sz val="9"/>
            <rFont val="Tahoma"/>
            <family val="2"/>
          </rPr>
          <t xml:space="preserve">
For some fields we had to work with guesstimates with regards to numbers of F and M, e.g. 1.1.5, 2.1.3 or under 2.2.2 re Head teachers, line managers, technical officers from JCF and SKUS or LCMC (Learning Center Management Committees) members</t>
        </r>
      </text>
    </comment>
  </commentList>
</comments>
</file>

<file path=xl/comments3.xml><?xml version="1.0" encoding="utf-8"?>
<comments xmlns="http://schemas.openxmlformats.org/spreadsheetml/2006/main">
  <authors>
    <author>Gritt Richter</author>
  </authors>
  <commentList>
    <comment ref="D40" authorId="0">
      <text>
        <r>
          <rPr>
            <b/>
            <sz val="9"/>
            <rFont val="Tahoma"/>
            <family val="2"/>
          </rPr>
          <t>Gritt Richter:</t>
        </r>
        <r>
          <rPr>
            <sz val="9"/>
            <rFont val="Tahoma"/>
            <family val="2"/>
          </rPr>
          <t xml:space="preserve">
to date 
7 Educo and 
2 SKUS</t>
        </r>
      </text>
    </comment>
    <comment ref="D62" authorId="0">
      <text>
        <r>
          <rPr>
            <b/>
            <sz val="9"/>
            <rFont val="Tahoma"/>
            <family val="2"/>
          </rPr>
          <t>Gritt Richter:</t>
        </r>
        <r>
          <rPr>
            <sz val="9"/>
            <rFont val="Tahoma"/>
            <family val="2"/>
          </rPr>
          <t xml:space="preserve">
to date
11 Educo and 
5 Skus</t>
        </r>
      </text>
    </comment>
    <comment ref="E40" authorId="0">
      <text>
        <r>
          <rPr>
            <b/>
            <sz val="9"/>
            <rFont val="Tahoma"/>
            <family val="2"/>
          </rPr>
          <t>Gritt Richter:</t>
        </r>
        <r>
          <rPr>
            <sz val="9"/>
            <rFont val="Tahoma"/>
            <family val="2"/>
          </rPr>
          <t xml:space="preserve">
34 in Year 1
34 in Year 2</t>
        </r>
      </text>
    </comment>
    <comment ref="E42" authorId="0">
      <text>
        <r>
          <rPr>
            <b/>
            <sz val="9"/>
            <rFont val="Tahoma"/>
            <family val="2"/>
          </rPr>
          <t>Gritt Richter:</t>
        </r>
        <r>
          <rPr>
            <sz val="9"/>
            <rFont val="Tahoma"/>
            <family val="2"/>
          </rPr>
          <t xml:space="preserve">
6 in Year 1
6 in Year 2</t>
        </r>
      </text>
    </comment>
    <comment ref="E43" authorId="0">
      <text>
        <r>
          <rPr>
            <b/>
            <sz val="9"/>
            <rFont val="Tahoma"/>
            <family val="2"/>
          </rPr>
          <t>Gritt Richter:</t>
        </r>
        <r>
          <rPr>
            <sz val="9"/>
            <rFont val="Tahoma"/>
            <family val="2"/>
          </rPr>
          <t xml:space="preserve">
1800 in Year 1
1800 in Year 2</t>
        </r>
      </text>
    </comment>
    <comment ref="E44" authorId="0">
      <text>
        <r>
          <rPr>
            <b/>
            <sz val="9"/>
            <rFont val="Tahoma"/>
            <family val="2"/>
          </rPr>
          <t>Gritt Richter:</t>
        </r>
        <r>
          <rPr>
            <sz val="9"/>
            <rFont val="Tahoma"/>
            <family val="2"/>
          </rPr>
          <t xml:space="preserve">
34 in Year 1
34 in Year 2</t>
        </r>
      </text>
    </comment>
    <comment ref="E46" authorId="0">
      <text>
        <r>
          <rPr>
            <b/>
            <sz val="9"/>
            <rFont val="Tahoma"/>
            <family val="2"/>
          </rPr>
          <t>Gritt Richter:</t>
        </r>
        <r>
          <rPr>
            <sz val="9"/>
            <rFont val="Tahoma"/>
            <family val="2"/>
          </rPr>
          <t xml:space="preserve">
34 in Year 1
34 in Year 2</t>
        </r>
      </text>
    </comment>
  </commentList>
</comments>
</file>

<file path=xl/comments4.xml><?xml version="1.0" encoding="utf-8"?>
<comments xmlns="http://schemas.openxmlformats.org/spreadsheetml/2006/main">
  <authors>
    <author>Gritt Richter</author>
  </authors>
  <commentList>
    <comment ref="C6" authorId="0">
      <text>
        <r>
          <rPr>
            <b/>
            <sz val="9"/>
            <rFont val="Tahoma"/>
            <family val="2"/>
          </rPr>
          <t>Gritt Richter:</t>
        </r>
        <r>
          <rPr>
            <sz val="9"/>
            <rFont val="Tahoma"/>
            <family val="2"/>
          </rPr>
          <t xml:space="preserve">
EIGE
https://eige.europa.eu/gender-based-violence/what-is-gender-based-violence
UNFPA
https://www.unfpa.org/sites/default/files/pub-pdf/cap-6.pdf
WHO 
https://www.who.int/violence_injury_prevention/violence/global_campaign/en/chap6.pdf
UNICEF
https://www.unicef.org/protection/files/What_is_Child_Protection.pdf</t>
        </r>
      </text>
    </comment>
  </commentList>
</comments>
</file>

<file path=xl/sharedStrings.xml><?xml version="1.0" encoding="utf-8"?>
<sst xmlns="http://schemas.openxmlformats.org/spreadsheetml/2006/main" count="489" uniqueCount="250">
  <si>
    <t>NA</t>
  </si>
  <si>
    <t>Preparatory phase of the program</t>
  </si>
  <si>
    <t>Other actors share the need for more cooperation and sharing of learning and challenges.</t>
  </si>
  <si>
    <t>Outcome 3: Community-based Child Protection Mechanisms (CBCPMs) work effectively at community and camp level to prevent and respond to child protection issues, especially to GBV and sexual violence, affecting children and adolescents</t>
  </si>
  <si>
    <t>Objective Hierarchy</t>
  </si>
  <si>
    <t>Overall goal</t>
  </si>
  <si>
    <t>Outcomes</t>
  </si>
  <si>
    <t xml:space="preserve">Assumptions
</t>
  </si>
  <si>
    <t xml:space="preserve">Source and mean of verification
</t>
  </si>
  <si>
    <t>Outputs</t>
  </si>
  <si>
    <t>Output 1.1</t>
  </si>
  <si>
    <t>Output 2.1</t>
  </si>
  <si>
    <t>Output 2.2</t>
  </si>
  <si>
    <t>Output 3.1</t>
  </si>
  <si>
    <t>Output 3.2</t>
  </si>
  <si>
    <t>The security situation remains stable.
Agreement is reached with other actors in the camps on shared areas - where needed.
Positive and cooperative environment within the community.
CBCPMs members are committed to their tasks and responsibilities.
Referral systems are functional and updated frequently.</t>
  </si>
  <si>
    <t xml:space="preserve">The security situation remains stable.
Families/caregivers allow adolescents, especially girls, to attend club activities.
Cultural barriers do not prevent adolescent girls from fully participating.
Agreement is reached with other actors in the camps on shared areas - where needed.
No damage or lost of meeting/teaching facilities due to natural disasters.
Referral systems are functional and updated frequently.
</t>
  </si>
  <si>
    <t xml:space="preserve">Proactive engagement with RRRC to obtain FD7.
The security situation in the camps remains stable.
The project promotes and ensures compliance with humanitarian principles.
Awareness raising and continuous information of all stakeholders working to support Rohingya communities for a good understanding of the project.
Continuous dialogue with the authorities.
</t>
  </si>
  <si>
    <t>++ no of CBCPM establised 
++ no of CBCPM trained on child protection, GBV and sexual violence, domestic violence, child and women's rights and gender
++ no of CBCPM active (meet regularly)
++ no of CBCPM with a viable/ relevant action plan including (GBV/sexual violence) risk mitigation actions</t>
  </si>
  <si>
    <t>The security situation remains stable.
Agreement is reached with other actors in the camps on shared areas - where needed.
No damage or lost of meeting/teaching facilities due to natural disasters.
Motivated teachers are recruited.
Reference systems are functional and updated frequently.
Religious leaders and madrasha teachers are open to listen to the project messages.
Referral systems are functional and updated frequently.</t>
  </si>
  <si>
    <t>The security situation remains stable.
Families/caregivers are open to listen to the project messages.
Agreement is reached with other actors in the camps on shared areas - where needed.
No damage or lost of meeting/teaching facilities due to natural disasters.
Referral systems are functional and updated frequently.</t>
  </si>
  <si>
    <t>Means</t>
  </si>
  <si>
    <t>Indicator</t>
  </si>
  <si>
    <t>Baseline</t>
  </si>
  <si>
    <t>Target</t>
  </si>
  <si>
    <t>% of adolescents (disaggregated by sex) with positive change in attitudes towards early/child marriage</t>
  </si>
  <si>
    <t>% of adolescent boys with positive change in attitudes towards the right to education for girls</t>
  </si>
  <si>
    <t>no of affected and/or at-risk adolescents (disaggregated by sex) referred to quality age and gender sensitive case management services by teachers of Learning Centers and of home-based learning</t>
  </si>
  <si>
    <t>no of affected and/or at-risk adolescents (disaggregated by sex) referred to quality age and gender sensitive case management services by CBCPMs</t>
  </si>
  <si>
    <t>% of adolescents (disaggregated by sex) with increased connections to peers</t>
  </si>
  <si>
    <t>% of adolescents (disaggregated by sex) with increased connections to caring adults/role models</t>
  </si>
  <si>
    <t>no of adolescents (disaggregated by sex) trained on child protection, GBV and sexual violence</t>
  </si>
  <si>
    <t>% of adolescents reporting their club/group environment is safe to learn</t>
  </si>
  <si>
    <t>no of adolescent-led actions supported by the program on key child protection topics, including GBV and sexual violence-related, for members of their community</t>
  </si>
  <si>
    <t>no of community members reached by adolescent-led actions on key child protection issues, including GBV and sexual violence related</t>
  </si>
  <si>
    <t xml:space="preserve">no of adolescent girls groups established </t>
  </si>
  <si>
    <t xml:space="preserve">no of adolescent boys groups established </t>
  </si>
  <si>
    <t>no of adolescent boys trained more in depth on GBV and sexual violence (rape/sexual abuse within marriage or dating relationships, sexual harassement/exploitation in the camps), gender (equitable gender roles, equitable and respectful relations/relationships, SRHR and consent, women's rights</t>
  </si>
  <si>
    <t>no of adolescent clubs established</t>
  </si>
  <si>
    <t>no of caregivers (disaggregated by sex) trained on child development and positive parenting leading to improved relationships with the children under their care</t>
  </si>
  <si>
    <t>no of CBCPM trained on child protection, GBV and sexual violence, domestic violence, child and women's rights and gender</t>
  </si>
  <si>
    <t>no of CBCPM active (meet regularly)</t>
  </si>
  <si>
    <t>no of CBCPM with a viable/ relevant action plan including (GBV/sexual violence) risk mitigation actions</t>
  </si>
  <si>
    <t xml:space="preserve">no of CBCPM establised </t>
  </si>
  <si>
    <t>A  forum of representatives of different child protection actors running CBCPMs is created</t>
  </si>
  <si>
    <t>1.1.2 Establish Adolescent Clubs 12 to &lt;17 years old</t>
  </si>
  <si>
    <t>3.1.1 Establish CBCPMs</t>
  </si>
  <si>
    <t>3.1.3 Monitor and accompany CBCPMs to come up with an action plan including (GBV/sexual violence) risk mitigation actions</t>
  </si>
  <si>
    <t xml:space="preserve">3.2.2 Organize regular meetings </t>
  </si>
  <si>
    <t>3.2.1 Invite relevant actors to coordination and exchange meetings</t>
  </si>
  <si>
    <t>3.2.3 Report regularly to Child Protection Focal point</t>
  </si>
  <si>
    <t>% of adolescents (disaggregated by sex) with improved knowledge on key child protection issues, GBV and sexual violence</t>
  </si>
  <si>
    <t xml:space="preserve">% of adolescents (disaggregated by sex) with correct knowledge on referral mechanism to case management services, specifically to GBV and sexual violence case management services </t>
  </si>
  <si>
    <t>% of members of CBCPM with correct knowledge on referral mechanism to case management services, specifically to GBV and sexual violence case management services</t>
  </si>
  <si>
    <t>% of CBCPM members (disaggregated by sex) with improved knowledge on key child protection issues, GBV and sexual violence</t>
  </si>
  <si>
    <t>Regular dialogue</t>
  </si>
  <si>
    <t>will be informed after the baseline study was done</t>
  </si>
  <si>
    <r>
      <t xml:space="preserve">% of </t>
    </r>
    <r>
      <rPr>
        <b/>
        <sz val="11"/>
        <rFont val="Calibri"/>
        <family val="2"/>
      </rPr>
      <t>careigivers</t>
    </r>
    <r>
      <rPr>
        <sz val="11"/>
        <rFont val="Calibri"/>
        <family val="2"/>
      </rPr>
      <t xml:space="preserve"> (disaggregated by sex) with correct knowledge on referral mechanism to case management services, specifically to GBV and sexual violence case management services</t>
    </r>
  </si>
  <si>
    <r>
      <t xml:space="preserve">% of </t>
    </r>
    <r>
      <rPr>
        <b/>
        <sz val="11"/>
        <rFont val="Calibri"/>
        <family val="2"/>
      </rPr>
      <t>caregivers</t>
    </r>
    <r>
      <rPr>
        <sz val="11"/>
        <rFont val="Calibri"/>
        <family val="2"/>
      </rPr>
      <t xml:space="preserve"> with positive change in attitudes towards early/child marriage</t>
    </r>
  </si>
  <si>
    <r>
      <t xml:space="preserve">% of </t>
    </r>
    <r>
      <rPr>
        <b/>
        <sz val="11"/>
        <rFont val="Calibri"/>
        <family val="2"/>
      </rPr>
      <t>caregivers</t>
    </r>
    <r>
      <rPr>
        <sz val="11"/>
        <rFont val="Calibri"/>
        <family val="2"/>
      </rPr>
      <t xml:space="preserve"> with positive change in attitudes towards positive parenting (e.g. corporal punishment, listening to the opinion my child)</t>
    </r>
  </si>
  <si>
    <r>
      <t xml:space="preserve">% of </t>
    </r>
    <r>
      <rPr>
        <b/>
        <sz val="11"/>
        <rFont val="Calibri"/>
        <family val="2"/>
      </rPr>
      <t>teachers</t>
    </r>
    <r>
      <rPr>
        <sz val="11"/>
        <rFont val="Calibri"/>
        <family val="2"/>
      </rPr>
      <t xml:space="preserve"> (diaggregated by sex) with improved knowledge on positive discipline</t>
    </r>
  </si>
  <si>
    <r>
      <t xml:space="preserve">% of </t>
    </r>
    <r>
      <rPr>
        <b/>
        <sz val="11"/>
        <rFont val="Calibri"/>
        <family val="2"/>
      </rPr>
      <t>teachers</t>
    </r>
    <r>
      <rPr>
        <sz val="11"/>
        <rFont val="Calibri"/>
        <family val="2"/>
      </rPr>
      <t xml:space="preserve"> (diaggregated by sex) with improved knowledge on PSS (Psychological Support) and PFA (Psychological First Aid)</t>
    </r>
  </si>
  <si>
    <r>
      <t xml:space="preserve">% of </t>
    </r>
    <r>
      <rPr>
        <b/>
        <sz val="11"/>
        <rFont val="Calibri"/>
        <family val="2"/>
      </rPr>
      <t>teachers</t>
    </r>
    <r>
      <rPr>
        <sz val="11"/>
        <rFont val="Calibri"/>
        <family val="2"/>
      </rPr>
      <t xml:space="preserve"> (disaggregated by sex) with correct knowledge on referral mechanism to case management services, specifically to GBV and sexual violence case management services</t>
    </r>
  </si>
  <si>
    <r>
      <t xml:space="preserve">% of </t>
    </r>
    <r>
      <rPr>
        <b/>
        <sz val="11"/>
        <rFont val="Calibri"/>
        <family val="2"/>
      </rPr>
      <t>teachers</t>
    </r>
    <r>
      <rPr>
        <sz val="11"/>
        <rFont val="Calibri"/>
        <family val="2"/>
      </rPr>
      <t xml:space="preserve"> with positive change in attitudes towards corporal punishment and verbal abuse</t>
    </r>
  </si>
  <si>
    <t>Key issues of the forum of representatives of different child protection actors running CBCPMs are reported regularly to the CP focal point</t>
  </si>
  <si>
    <t>no of caregivers (disaggregated by sex) trained on key child protection issues (e.g. early/child marriage), GBV and sexual violence, on child and women's rights, and gender</t>
  </si>
  <si>
    <t>no of meetings/ experience sharing gatherings</t>
  </si>
  <si>
    <t>++ A forum of representatives of different child protection actors running CBCPMs is created
++ no of meetings/ experience sharing gatherings</t>
  </si>
  <si>
    <r>
      <t xml:space="preserve">% of </t>
    </r>
    <r>
      <rPr>
        <b/>
        <sz val="11"/>
        <rFont val="Calibri"/>
        <family val="2"/>
      </rPr>
      <t>caregivers</t>
    </r>
    <r>
      <rPr>
        <sz val="11"/>
        <rFont val="Calibri"/>
        <family val="2"/>
      </rPr>
      <t xml:space="preserve"> (disaggregated by sex) with improved knowledge on key child protection issues, GBV and sexual violence</t>
    </r>
  </si>
  <si>
    <r>
      <t xml:space="preserve">% of </t>
    </r>
    <r>
      <rPr>
        <b/>
        <sz val="11"/>
        <rFont val="Calibri"/>
        <family val="2"/>
      </rPr>
      <t>caregivers</t>
    </r>
    <r>
      <rPr>
        <sz val="11"/>
        <rFont val="Calibri"/>
        <family val="2"/>
      </rPr>
      <t xml:space="preserve"> (diaggregated by sex) with improved knowledge about positive parenting</t>
    </r>
  </si>
  <si>
    <t>KNOWLEDGE AND SKILLS OF CBCPMs
++ % of CBCPM members (disaggregated by sex) with improved knowledge on key child protection issues, GBV and sexual violence
++ % of members of CBCPM with correct knowledge on referral mechanism to case management services, specifically to GBV and sexual violence case management services
++ % of CBCPM with a documentation on the referral mechanism (e.g. images, flowcharts) 
SAFE ACCESS TO CASE MANAGEMENT SERVICES
++ no of affected and/or at-risk adolescents (disaggregated by sex) referred to quality age and gender sensitive case management services by CBCPMs
FORUM OF DIFFERENT CHILD PROTECTION ACTORS
++ Key issues of the forum of representatives of different child protection actors running CBCPMs are reported regularly to Child Protection focal point</t>
  </si>
  <si>
    <t>Records hold on number of meetings organized, participants (organizations), MOM, on topics communicated to Child Protection Focal Point</t>
  </si>
  <si>
    <t>Records hold on number of CBCPMs, number of members, number of training sessions and their topics, on Meeting resolutions or MOM of CBCPMs, action plans
Photos, where appropriate</t>
  </si>
  <si>
    <t>Records hold on number of training sessions and their topics, number of participating caregivers 
Photos, where appropriate</t>
  </si>
  <si>
    <t>Records hold on number of groups, their participants, attendance, training sessions and their topics, activities organized per club for the communities, peer-to-peer sessions held
Photos, where appropriate</t>
  </si>
  <si>
    <t>Survey with caregivers (most likely administered by an interviewer) and teachers and FGDs, KIIs
KIIs with facilitators training/supporting the caregivers/teachers
Physical observation of teaching sessions, of visible code of conduct
Confidential documentation of referrals done (informed by teachers) -- no of referrals done</t>
  </si>
  <si>
    <t>Survey with adolescents (most likely administered by an interviewer) and FGDs
KIIs with facilitators training/supporting the clubs and groups
Physical observation of the meeting points of Adolescent Clubs and groups
Confidential documentation of referrals done (informed by facilitators) -- no of referrals done and adolescents who got access to services</t>
  </si>
  <si>
    <t>Survey with members of CBCPMs (most likely administered by an interviewer) and FGDs, KIIs
KIIs with facilitators training/supporting the CBCPMs
Physical observation of documentation on referral mechanism
Confidential documentation of referrals done (informed by members of CBCPMs) -- no of referrals done
MOM of meetings of the forum of representatives of different child protection actors running CBCPMs + Notes to Child Protection focal point</t>
  </si>
  <si>
    <t>DEFINITIONS</t>
  </si>
  <si>
    <t>MEASURABLE INDICATORS: BASELINES AND TARGETS</t>
  </si>
  <si>
    <t xml:space="preserve">Records hold on number of training sessions and their topics, number of participating teachers, madrasha teachers, religious leaders and majhis
Photos, where appropriate </t>
  </si>
  <si>
    <r>
      <t xml:space="preserve">Output 2.1: Caregivers obtained new knowledge, changed practices and attitudes on child protection, GBV and sexual violence, on </t>
    </r>
    <r>
      <rPr>
        <sz val="11"/>
        <rFont val="Calibri"/>
        <family val="2"/>
      </rPr>
      <t>domestic violence, child development and parenting, on child and women's rights as well as gender</t>
    </r>
  </si>
  <si>
    <t>Outcome 2: Caregivers, formal and informal teachers as well as religious leaders and majhis are proactive in preventing and responding to child protection issues, especially to GBV and sexual violence, affecting children and adolescents</t>
  </si>
  <si>
    <r>
      <t xml:space="preserve">Results Chain
</t>
    </r>
    <r>
      <rPr>
        <b/>
        <i/>
        <sz val="11"/>
        <rFont val="Calibri"/>
        <family val="2"/>
      </rPr>
      <t>Goals, Outcomes and Outputs</t>
    </r>
    <r>
      <rPr>
        <b/>
        <sz val="11"/>
        <rFont val="Calibri"/>
        <family val="2"/>
      </rPr>
      <t xml:space="preserve">
</t>
    </r>
  </si>
  <si>
    <r>
      <t xml:space="preserve">Intervention Logic
</t>
    </r>
    <r>
      <rPr>
        <b/>
        <i/>
        <sz val="11"/>
        <rFont val="Calibri"/>
        <family val="2"/>
      </rPr>
      <t>Activities per Output</t>
    </r>
  </si>
  <si>
    <r>
      <rPr>
        <b/>
        <sz val="9"/>
        <color indexed="40"/>
        <rFont val="Calibri"/>
        <family val="2"/>
      </rPr>
      <t>Definition Child Protection</t>
    </r>
    <r>
      <rPr>
        <b/>
        <sz val="9"/>
        <color indexed="40"/>
        <rFont val="Calibri"/>
        <family val="2"/>
      </rPr>
      <t xml:space="preserve">
</t>
    </r>
    <r>
      <rPr>
        <sz val="9"/>
        <rFont val="Calibri"/>
        <family val="2"/>
      </rPr>
      <t xml:space="preserve">UNICEF defines child protection in referring to prevention and response to violence, exploitation and abuse against children – including commercial sexual exploitation, trafficking, child labour and harmful traditional practices, such as female genital mutilation/cutting and child marriage. 
The overall goal of this proposed project is directly linked to the </t>
    </r>
    <r>
      <rPr>
        <b/>
        <sz val="9"/>
        <color indexed="40"/>
        <rFont val="Calibri"/>
        <family val="2"/>
      </rPr>
      <t>Child Protection in Emergencies definition developed by the Cox’s Bazar Child Protection Sub-Sector for the Rohingya refugee response</t>
    </r>
    <r>
      <rPr>
        <sz val="9"/>
        <rFont val="Calibri"/>
        <family val="2"/>
      </rPr>
      <t xml:space="preserve">: 
- Child Protection in emergencies is “Preventing and responding to abuse, neglect, violence and exploitation. This includes protecting and advocating against all forms of discrimination; ensuring immediate access to appropriate services; and ensuring durable solutions in the child’s best interests. Child protection in emergencies includes specific activities […] including issues such as sexual exploitation, family separation, trafficking, child recruitment, child labour, danger and injuries, physical violence and harmful traditional practices, such as early marriage.” (JRNA)
- Educo includes explicitly GBV and sexual violence in this definition, even though not literally mentioned herein. </t>
    </r>
    <r>
      <rPr>
        <b/>
        <sz val="9"/>
        <color indexed="40"/>
        <rFont val="Calibri"/>
        <family val="2"/>
      </rPr>
      <t xml:space="preserve">
</t>
    </r>
    <r>
      <rPr>
        <b/>
        <sz val="9"/>
        <color indexed="40"/>
        <rFont val="Calibri"/>
        <family val="2"/>
      </rPr>
      <t>Definitions re Violence</t>
    </r>
    <r>
      <rPr>
        <sz val="9"/>
        <rFont val="Calibri"/>
        <family val="2"/>
      </rPr>
      <t xml:space="preserve">
</t>
    </r>
    <r>
      <rPr>
        <b/>
        <sz val="9"/>
        <rFont val="Calibri"/>
        <family val="2"/>
      </rPr>
      <t>Gender-based violence (GBV)</t>
    </r>
    <r>
      <rPr>
        <sz val="9"/>
        <rFont val="Calibri"/>
        <family val="2"/>
      </rPr>
      <t xml:space="preserve"> and violence against women (VAW) are terms that are often used interchangeably as it has been widely acknowledged that most gender-based violence is inflicted on women and girls, by men. (EIGE)
According to the UN Declaration on the Elimination of Violence Against Women, GBV "results in, or is likely to result in, physical, sexual or psychological harm or suffering of women, including threats of such acts, coercion or arbitrary deprivation of liberty, whether occurring in public or in private life." 
</t>
    </r>
    <r>
      <rPr>
        <b/>
        <sz val="9"/>
        <rFont val="Calibri"/>
        <family val="2"/>
      </rPr>
      <t xml:space="preserve">Different types of GBV are: </t>
    </r>
    <r>
      <rPr>
        <sz val="9"/>
        <rFont val="Calibri"/>
        <family val="2"/>
      </rPr>
      <t xml:space="preserve">+ Physical violence + Sexual violence + Emotional/psychological violence  + Economic violence. (UNFPA) 
</t>
    </r>
    <r>
      <rPr>
        <b/>
        <sz val="9"/>
        <rFont val="Calibri"/>
        <family val="2"/>
      </rPr>
      <t xml:space="preserve">Sexual violence is one form of GBV </t>
    </r>
    <r>
      <rPr>
        <sz val="9"/>
        <rFont val="Calibri"/>
        <family val="2"/>
      </rPr>
      <t xml:space="preserve">and "any sexual act performed on an individual without their consent" (EIGE) 
</t>
    </r>
    <r>
      <rPr>
        <b/>
        <sz val="9"/>
        <rFont val="Calibri"/>
        <family val="2"/>
      </rPr>
      <t>The WHO defines the following forms and contexts of sexual violence:</t>
    </r>
    <r>
      <rPr>
        <sz val="9"/>
        <rFont val="Calibri"/>
        <family val="2"/>
      </rPr>
      <t xml:space="preserve"> 
— rape within marriage or dating relationships;
— rape by strangers;
— systematic rape during armed conflict;
— unwanted sexual advances or sexual harassment, including demanding sex in return for favours;
— sexual abuse of mentally or physically disabled people;
— sexual abuse of children;
— forced marriage or cohabitation, including the marriage of children;
— denial of the right to use contraception or to adopt other measures to protect against sexually transmitted diseases;
— forced abortion
— violent acts against the sexual integrity of women, including female genital mutilation and obligatory inspections for virginity;
— forced prostitution and trafficking of people for the purpose of sexual exploitation.
</t>
    </r>
  </si>
  <si>
    <t>Outcome 1: Adolescents - amongst them survivors, witnesses and/or victims of GBV and sexual violence - are able to prevent and respond to child protection issues, especially GBV and sexual violence, and access quality case management services</t>
  </si>
  <si>
    <t>Outcome</t>
  </si>
  <si>
    <t>Main Activity</t>
  </si>
  <si>
    <t>Where will the activity take place?</t>
  </si>
  <si>
    <t>Target group</t>
  </si>
  <si>
    <t>For which age group the activity is designed</t>
  </si>
  <si>
    <t>Educo</t>
  </si>
  <si>
    <t>JCF</t>
  </si>
  <si>
    <t>SKUS</t>
  </si>
  <si>
    <t>Camp 17</t>
  </si>
  <si>
    <t>Camp 8E</t>
  </si>
  <si>
    <t>adolescents: boys and girls</t>
  </si>
  <si>
    <t>12 to 14 years old
15 to 24 years old</t>
  </si>
  <si>
    <t>Target number for clubs, groups, CBCPMs</t>
  </si>
  <si>
    <t>Direct or Indirect beneficiaries</t>
  </si>
  <si>
    <t>Female</t>
  </si>
  <si>
    <t>Male</t>
  </si>
  <si>
    <t>Total</t>
  </si>
  <si>
    <t>6-9 years old
10-14 years old 
15-19 years old
20-24 years old
25 years old and above</t>
  </si>
  <si>
    <t>Camp number</t>
  </si>
  <si>
    <t>12 to 14 years old
15 to 17 years old</t>
  </si>
  <si>
    <t xml:space="preserve">Average number of participants </t>
  </si>
  <si>
    <t>Direct</t>
  </si>
  <si>
    <t>adolescent girls</t>
  </si>
  <si>
    <t>adolescents girls</t>
  </si>
  <si>
    <t>adolescent boys</t>
  </si>
  <si>
    <t>adolescents boys</t>
  </si>
  <si>
    <t>caregivers/parents/legal guardians</t>
  </si>
  <si>
    <t>Children and adolescents</t>
  </si>
  <si>
    <t>Teachers</t>
  </si>
  <si>
    <t>Indirect</t>
  </si>
  <si>
    <t>Madrasha teachers/Religious leaders</t>
  </si>
  <si>
    <t>Clubs, groups, CBCPMs</t>
  </si>
  <si>
    <t>Adolescents, caregivers/parents/legal guardians, teachers, madrasha teachers/religious leaders</t>
  </si>
  <si>
    <t>Responsible organisation</t>
  </si>
  <si>
    <t>Adults: women and men</t>
  </si>
  <si>
    <t>most likely 20-24 years old
25 years old and above</t>
  </si>
  <si>
    <t>Adults: representatives of other NGOs</t>
  </si>
  <si>
    <t>Educo and SKUS</t>
  </si>
  <si>
    <t>8 meetings</t>
  </si>
  <si>
    <t>Total direct beneficiaries: 100 adults</t>
  </si>
  <si>
    <t>Total direct beneficiaries: 1100 adults</t>
  </si>
  <si>
    <t>Total direct beneficiaries: 60 adults</t>
  </si>
  <si>
    <t>Total direct beneficiaries: 2210 adults</t>
  </si>
  <si>
    <t>Which number of female/male will benefit from the activity (target)</t>
  </si>
  <si>
    <t xml:space="preserve">Target re certain activities </t>
  </si>
  <si>
    <t xml:space="preserve">Type of target group
</t>
  </si>
  <si>
    <t>TARGET GROUP MATRIX</t>
  </si>
  <si>
    <t>Summary table Beneficiaries</t>
  </si>
  <si>
    <t>Caregivers</t>
  </si>
  <si>
    <t>Madrasha teachers/religious leaders</t>
  </si>
  <si>
    <t xml:space="preserve">Female </t>
  </si>
  <si>
    <t>CBCPMs members</t>
  </si>
  <si>
    <t>Representatives of other NGOs</t>
  </si>
  <si>
    <t>Adolescents (Clubs and groups)</t>
  </si>
  <si>
    <t>Community members reached via Adolescent Clubs</t>
  </si>
  <si>
    <t>Indirect beneficiaries</t>
  </si>
  <si>
    <t>Direct beneficiaries</t>
  </si>
  <si>
    <t>Total direct beneficiaries: 680 adolescent girls organized in 34 groups (these girls are the same as in activity 1.1.3 above)</t>
  </si>
  <si>
    <t>Children and adolescents reached via teachers of Learning Centers</t>
  </si>
  <si>
    <t>most likely 25 years old and above</t>
  </si>
  <si>
    <t>Total direct beneficiaries: 680 adolescent boys organized in 34 groups (these boys are the same as in activity 1.1.3 above)</t>
  </si>
  <si>
    <t>Children and adolescents, Adults</t>
  </si>
  <si>
    <t xml:space="preserve">Total direct beneficiaries: 1360 adolescents organized in 68 Adolescent Clubs
Total indirect beneficiaries: around 6000 </t>
  </si>
  <si>
    <t>Total direct beneficiaries: 256 adults 
Total indirect beneficiaries: 9490 children and adolescents</t>
  </si>
  <si>
    <t>KNOWLEDGE AND SKILLS
++ % of adolescents (disaggregated by sex) with improved knowledge on key child protection issues, GBV and sexual violence 
++ % of adolescents (disaggregated by sex) with correct knowledge on referral mechanism to case management services, specifically to GBV and sexual violence case management services
ATTITUDES
++ % of adolescents (disaggregated by sex) with positive change in attitudes towards early/child marriage
++ % of adolescent boys with positive change in attitudes towards the right to education for girls
INCREASED SOCIAL CAPITAL
++ % of adolescents (disaggregated by sex) with increased connections to peers // to caring adults/role models
SAFE ACCESS TO SERVICES
++ no of affected and/or at-risk adolescents (disaggregated by sex) referred to quality age and gender sensitive case management services, specifically to GBV and sexual violence case management services
++ % of adolescents reporting their club/group environment is safe to learn</t>
  </si>
  <si>
    <t>no of affected and/or at-risk adolescents (disaggregated by sex) referred to quality age and gender sensitive case management services, specifically to GBV and sexual violence case management services</t>
  </si>
  <si>
    <t xml:space="preserve">CAREGIVERS
++ no of caregivers (disaggregated by sex) trained on key child protection issues (e.g. early/child marriage), GBV and sexual violence, on child and women's rights, and gender
++ no of caregivers (disaggregated by sex) trained on child development and positive parenting leading to improved relationships with the children under their care
</t>
  </si>
  <si>
    <r>
      <t xml:space="preserve">no of </t>
    </r>
    <r>
      <rPr>
        <b/>
        <sz val="11"/>
        <rFont val="Calibri"/>
        <family val="2"/>
      </rPr>
      <t xml:space="preserve">religious leaders/madrasha teachers </t>
    </r>
    <r>
      <rPr>
        <sz val="11"/>
        <rFont val="Calibri"/>
        <family val="2"/>
      </rPr>
      <t>the program is in regular contact with</t>
    </r>
  </si>
  <si>
    <t>no of religious leaders/madrasha teachers trained on child protection, GBV and sexual violence</t>
  </si>
  <si>
    <t>no of religious leaders/madrasha teachers trained on positive discipline</t>
  </si>
  <si>
    <r>
      <t xml:space="preserve">Educo, JCF, SKUS
</t>
    </r>
    <r>
      <rPr>
        <sz val="9"/>
        <rFont val="Calibri"/>
        <family val="2"/>
      </rPr>
      <t>2 campaigns per year per organization = 12 campaigns over the 2 years
Estimation: approx. and max. 1000 community members reached per campaign (very large campaigns are not allowed in the camps)</t>
    </r>
  </si>
  <si>
    <t>no of adolescent girls trained more in depth on GBV and sexual violence (early/child marriage, rape/sexual abuse within marriage or dating relationships, sexual harassement/exploitation in the camps), SRHR and women's rights</t>
  </si>
  <si>
    <r>
      <t xml:space="preserve">% of </t>
    </r>
    <r>
      <rPr>
        <b/>
        <sz val="11"/>
        <rFont val="Calibri"/>
        <family val="2"/>
      </rPr>
      <t>teachers</t>
    </r>
    <r>
      <rPr>
        <sz val="11"/>
        <rFont val="Calibri"/>
        <family val="2"/>
      </rPr>
      <t xml:space="preserve"> </t>
    </r>
    <r>
      <rPr>
        <b/>
        <sz val="11"/>
        <rFont val="Calibri"/>
        <family val="2"/>
      </rPr>
      <t>of Learning Centers</t>
    </r>
    <r>
      <rPr>
        <sz val="11"/>
        <rFont val="Calibri"/>
        <family val="2"/>
      </rPr>
      <t xml:space="preserve"> (disaggregated by sex) with improved knowledge on key child protection issues, GBV and sexual violence</t>
    </r>
  </si>
  <si>
    <r>
      <t xml:space="preserve">% of </t>
    </r>
    <r>
      <rPr>
        <b/>
        <sz val="11"/>
        <rFont val="Calibri"/>
        <family val="2"/>
      </rPr>
      <t>Learning Centers</t>
    </r>
    <r>
      <rPr>
        <sz val="11"/>
        <rFont val="Calibri"/>
        <family val="2"/>
      </rPr>
      <t xml:space="preserve"> having put the code of conduct visible</t>
    </r>
  </si>
  <si>
    <t>Yes</t>
  </si>
  <si>
    <t>No</t>
  </si>
  <si>
    <t>RESULTS FRAMEWORK</t>
  </si>
  <si>
    <t>To contribute to SDG 5 in order to achieve gender equality and create an environment that prevents, responds to and protects children and adolescents from various child protection violations, forms of gender-based violence and sexual violence while empowering communities, adolescents and children.</t>
  </si>
  <si>
    <t>Output 3.2:  Coordination and follow-up were improved with different actors, especially those that work on CBCPMs and provide referral services</t>
  </si>
  <si>
    <t>2.1.4 In training, address barriers that prevent identification of victims and demand for case management services and make known referral mechanisms to such services, specifically to GBV and sexual violence case management services</t>
  </si>
  <si>
    <t>2.2.3 In training, address barriers that prevent identification of victims and demand for case management services and make known referral mechanisms to such services, specifically to GBV and sexual violence case management services</t>
  </si>
  <si>
    <t>3.1.4 In training, address barriers that prevent identification of victims and demand for case management services and make known referral mechanisms to such services, specifically to GBV and sexual violence case management services</t>
  </si>
  <si>
    <t>3.1.5 Ensure participation of 2 representatives (F/M) from the Adolescent Club and of 1 religious leader in the CBCPM</t>
  </si>
  <si>
    <t>1.1.4 In training, address barriers that prevent identification of victims and demand for case management services and make known referral mechanisms to such services, specifically to GBV and sexual violence case management services</t>
  </si>
  <si>
    <t>1.1.11 Train group of adolescent boys as per curriculum through a boys-only space more in-depth on GBV and sexual violence (rape/sexual abuse within marriage or dating relationships, sexual harassement/exploitation in the camps), gender (equitable gender roles, equitable and respectful relations/relationships, SRHR and consent, women's rights, and organize refreshers</t>
  </si>
  <si>
    <t>1.1.5 Support clubs to organise awareness raising activities on topics they chose, including sexual violence-related, for members of their community</t>
  </si>
  <si>
    <t>1.1.6 Ensure participation of 2 Adolescent Club members (M/F) in meetings of the respective CBCPM</t>
  </si>
  <si>
    <t>1.1.8 Train group of adolescent girls as per curriculum through a girls-only space more in-depth on GBV and sexual violence (early/child marriage, rape/sexual abuse within marriage or dating relationships, sexual harassement/exploitation in the camps), SRHR and women's rights, and organize refreshers</t>
  </si>
  <si>
    <t>1.1.9 Do home visits to households of adolescent girls</t>
  </si>
  <si>
    <t>1.1.12 Do home visits to households of adolescent boys</t>
  </si>
  <si>
    <t>2.1.1 Train staff on specific curriculum for caregivers and allow for time for adaptations that still might be needed</t>
  </si>
  <si>
    <t>1.1.10 Train staff on specific age and gender appropriate curriculum for the boys groups and allow for time for adaptations that still might be needed</t>
  </si>
  <si>
    <t>1.1.7 Train staff on specific age and gender appropriate curriculum for the girls groups and allow for time for adaptations that still might be needed</t>
  </si>
  <si>
    <t>1.1.1 Train staff on specific age and gender appropriate curriculum for the Clubs and allow for time for adaptations that still might be needed</t>
  </si>
  <si>
    <t>2.1.2 Mobilize caregivers</t>
  </si>
  <si>
    <t>2.1.3 Train caregivers as per curriculum on child protection, GBV and sexual violence, on domestic violence, child development and positive parenting, on child and women's rights as well as gender, and organize refreshers</t>
  </si>
  <si>
    <r>
      <rPr>
        <sz val="8"/>
        <rFont val="Calibri"/>
        <family val="2"/>
      </rPr>
      <t>12 to 14 years old
15 to 17 years old</t>
    </r>
  </si>
  <si>
    <r>
      <rPr>
        <sz val="8"/>
        <rFont val="Calibri"/>
        <family val="2"/>
      </rPr>
      <t>12 to 14 years old
15 to 24 years old</t>
    </r>
  </si>
  <si>
    <t>6 to 9 years old
10 to 14 years old (mostly)
15 to 17 years old (for some)</t>
  </si>
  <si>
    <t>JCF and SKUS</t>
  </si>
  <si>
    <t>Camp 8W</t>
  </si>
  <si>
    <t>Camp 8E
Camp 8W
Camp 17</t>
  </si>
  <si>
    <t>LCMC (Learning Center Management Committees) members</t>
  </si>
  <si>
    <t>2.2.5 Train Madrasha teachers/religious leaders on child protection, GBV and sexual violence, as well as positive discipline, and organize refreshers</t>
  </si>
  <si>
    <t>2.2.6 Ensure participation of one religious leader in meetings of the respective CBCPM</t>
  </si>
  <si>
    <t>2.2.1 Train staff on specific curriculum for teachers and madasha teachers/religious leaders and allow for time for adaptations that still might be needed</t>
  </si>
  <si>
    <t>Head teachers, line managers, technical officers from JCF and SKUS</t>
  </si>
  <si>
    <t xml:space="preserve">% of CBCPM (female and male leader of the committee) with a documentation on the referral mechanism available in their committee (e.g. images, flowcharts) </t>
  </si>
  <si>
    <t>80% (44)</t>
  </si>
  <si>
    <t>2.2.4 Train members of LCMC (Learning Center Management Committees) - where existing - on child protection and PFA</t>
  </si>
  <si>
    <t>Teachers, including some head teachers, line managers…</t>
  </si>
  <si>
    <t>Camp 8W 
Camp 17</t>
  </si>
  <si>
    <r>
      <t xml:space="preserve">no of </t>
    </r>
    <r>
      <rPr>
        <b/>
        <sz val="11"/>
        <rFont val="Calibri"/>
        <family val="2"/>
      </rPr>
      <t>teachers of Learning Centers</t>
    </r>
    <r>
      <rPr>
        <sz val="11"/>
        <rFont val="Calibri"/>
        <family val="2"/>
      </rPr>
      <t xml:space="preserve"> (including some head teachers and line managers…) trained on child protection, GBV and sexual violence, on child development and positive discipline, on child and women's rights and gender</t>
    </r>
  </si>
  <si>
    <t>no of teachers (including some head teachers and line managers…)trained on PSS (Psychological Support) and PFA (Psychological First Aid) so that they are able to identify children at risk and refer them</t>
  </si>
  <si>
    <t>TEACHERS OF LEARNING CENTERS AND HOME-BASED LEARNING
++ no of teachers (including some head teachers and line managers…) trained on child protection, GBV and sexual violence, on child development and positive discipline, on child and women's rights and gender
++ no of teachers (including some head teachers and line managers…) trained on PSS (Psychological Support) and PFA (Psychological First Aid) so that they are able to identify children at risk and refer them
++  no of LCMC members (Learning Center Management Committees) trained on child protection and PFA
MADRASHA TEACHERS, RELIGIOUS LEADERS
++ no of religious leaders/madrasha teachers the program is in regular contact with
++ no of religious leaders/madrasha teachers trained on child protection, GBV and sexual violence
++ no of religious leaders/madrasha teachers trained on positive discipline</t>
  </si>
  <si>
    <t>no of LCMC members (Learning Center Management Committees) trained on child protection and PFA</t>
  </si>
  <si>
    <t>Venue, snacks, stationery (pens, marker pens, notebooks, and related materials), training materials, facilitator(s)  to conduct training, attendance sheets, pictures</t>
  </si>
  <si>
    <t>Venue, transport, lunch, stationery (pens, marker pens, notebooks, and related materials), training modules and manuals, trainer(s) to conduct training: national expert staff of implementing partners, attendance sheets, pictures</t>
  </si>
  <si>
    <t>Transport</t>
  </si>
  <si>
    <t>same as above</t>
  </si>
  <si>
    <t>Venue, snacks, stationery (pens, marker pens, notebooks, and related materials) for preparation; transport to public space in camps, facilitator(s) to mentor and accompany</t>
  </si>
  <si>
    <t>Transport, facilitator(s) to accompany the adolescents</t>
  </si>
  <si>
    <t>same as in line 55</t>
  </si>
  <si>
    <t>Venue, snacks, stationery (pens, marker pens, notebooks, and related materials), training materials, facilitator(s)  to accompany and nurture the process, MoM, attendance sheets, action plans, pictures</t>
  </si>
  <si>
    <t>Email, telephone and/or personal communication</t>
  </si>
  <si>
    <t>Venue, stationery, snacks, attendance sheets, MoM</t>
  </si>
  <si>
    <t>Time of staff of the three implementing partners, written reports or notes on reported points</t>
  </si>
  <si>
    <t>Time of national or international consultant, time of expert staff of the three implementing partners, time of Educo experts (County office, head office), Email, telephone and/or personal communication</t>
  </si>
  <si>
    <t>Venue, transport, lunch, stationery (pens, marker pens, notebooks, and related materials), M&amp;E tools, plan…  time of expert staff of the three implementing partners, time of Educo experts (County office, head office), Email, telephone and/or personal communication, attendance sheets, pictures</t>
  </si>
  <si>
    <t>Venue, transport, lunch, stationery (pens, marker pens, notebooks, and related materials), time of facilitator and of staff of the three implementing partners, Email, telephone and/or personal communication, attendance sheets, pictures</t>
  </si>
  <si>
    <t>Transport and time of designated staff of the three implementing partners for each camp, written mapping for each camp</t>
  </si>
  <si>
    <t>Transport and time of designated staff of the three implementing partners for each camp, written regularly updated mapping for each camp</t>
  </si>
  <si>
    <t>Use a simple and confidential documentation re referrals done</t>
  </si>
  <si>
    <t>see line 21, time of teachers and facilitator(s) to collect information, and of implementing partners to compile and analyse it</t>
  </si>
  <si>
    <t>Transport, time of facilitator(s)</t>
  </si>
  <si>
    <t>Venue, transport, stationery (pens, marker pens, notebooks, and related materials), time of experts from the three implementing partners, contribution of beneficiaries (above all adolescents, if possible), time of illustrators, Email, telephone and/or personal communication</t>
  </si>
  <si>
    <t>Venue, transport, lunch, stationery (pens, marker pens, notebooks, and related materials), Email, telephone and/or personal communication, one staff to lead the discussions according to prior agreed agenda, attendance sheets, pictures</t>
  </si>
  <si>
    <t>Venue, transport, lunch, stationery (pens, marker pens, notebooks, and related materials), training modules and manuals, trainer(s) to conduct training: national or international consultant, Email, telephone and/or personal communication, attendance sheets, pictures</t>
  </si>
  <si>
    <t>External research team or consultants (national or international), time of experts of the three implementing partners and of field mobilization staff, Email, telephone and/or personal communication, venue, transport, stationery (pens, marker pens, notebooks, and related materials)</t>
  </si>
  <si>
    <t>Transport, time of facilitator(s), attendance sheet, pictures</t>
  </si>
  <si>
    <r>
      <rPr>
        <u val="single"/>
        <sz val="11"/>
        <color indexed="48"/>
        <rFont val="Calibri"/>
        <family val="2"/>
      </rPr>
      <t xml:space="preserve">INDICATOR LINKED TO ALL OUTPUTS OF THE PROJECT AND TO SDG 4:
++ Participation rate/no of youth and adults in formal and non-formal education and training [in the previous 12 months], by sex (Indicator 4.3.1)
</t>
    </r>
    <r>
      <rPr>
        <sz val="11"/>
        <rFont val="Calibri"/>
        <family val="2"/>
      </rPr>
      <t xml:space="preserve">
ADOLESCENT CLUBS
++ no of adolescent clubs established
++ no of adolescents (disaggregated by sex) trained on child protection, GBV and sexual violence
ADOLESCENT-LED ACTIVITIES
++ no of adolescent-led actions supported by the program on key child protection topics, including GBV and sexual violence-related, for members of their community
++ no of community members reached by adolescent-led actions on key child protection issues, including GBV and sexual violence related
GIRLS-ONLY GROUPS
++ no of adolescent girls groups established 
++ no of adolescent girls trained more in depth on GBV and sexual violence (early/child marriage, rape/sexual abuse within marriage or dating relationships, sexual harassement/exploitation in the camps), SRHR and women's rights
BOYS-ONLY GROUPS
++ no of adolescent boys groups established 
++ no of adolescent boys trained more in depth on GBV and sexual violence (rape/sexual abuse within marriage or dating relationships, sexual harassement/exploitation in the camps), gender (equitable gender roles, equitable and respectful relations/relationships, SRHR and consent, women's rights
</t>
    </r>
  </si>
  <si>
    <r>
      <t xml:space="preserve">KNOWLEDGE
++ % of caregivers/teachers (disaggregated by sex) with improved knowledge on key child protection issues, GBV and sexual violence
++ % of caregivers (diaggregated by sex) with improved knowledge about positive parenting
++ % of teachers (diaggregated by sex) with improved knowledge on positive discipline
++ % of teachers (diaggregated by sex) with improved knowledge on PSS (Psychological Support) and PFA (Psychological First Aid)
++ % of careigivers/ teachers (disaggregated by sex) with correct knowledge on referral mechanism to case management services, specifically to GBV and sexual violence case management services
ATTITUDES
++ % of caregivers with positive change in attitudes towards early/child marriage
++ % of caregivers with positive change in attitudes towards positive parenting (e.g. corporal punishment, listening to the opinion my child)
++ % of teachers with positive change in attitudes towards corporal punishment and verbal abuse
CODE OF CONDUCT
++ % of teachers of Learning Centers having signed the code of conduct </t>
    </r>
    <r>
      <rPr>
        <u val="single"/>
        <sz val="11"/>
        <color indexed="48"/>
        <rFont val="Calibri"/>
        <family val="2"/>
      </rPr>
      <t>--&gt; INDICATOR LINKED TO SDG5: Whether or not legal frameworks are in place to promote, enforce and monitor equality and non-discrimination on the basis of sex (Indicator 5.1.1 )</t>
    </r>
    <r>
      <rPr>
        <sz val="11"/>
        <rFont val="Calibri"/>
        <family val="2"/>
      </rPr>
      <t xml:space="preserve">
++ % of Learning Centers having put the code of conduct visible
SAFE ACCESS TO CASE MANAGEMENT SERVICES
++ no of affected and/or at-risk adolescents (disaggregated by sex) referred to quality age and gender sensitive case management services by teachers of Learning Centers and of home-based learning</t>
    </r>
  </si>
  <si>
    <t>INDICATOR LINKED TO ALL OUTPUTS OF THE PROJECT AND TO SDG 4:
++ Participation rate/no of youth and adults in formal and non-formal education and training [in the previous 12 months], by sex (Indicator 4.3.1)</t>
  </si>
  <si>
    <r>
      <t xml:space="preserve">% of </t>
    </r>
    <r>
      <rPr>
        <b/>
        <sz val="11"/>
        <rFont val="Calibri"/>
        <family val="2"/>
      </rPr>
      <t>teachers</t>
    </r>
    <r>
      <rPr>
        <sz val="11"/>
        <rFont val="Calibri"/>
        <family val="2"/>
      </rPr>
      <t xml:space="preserve"> </t>
    </r>
    <r>
      <rPr>
        <b/>
        <sz val="11"/>
        <rFont val="Calibri"/>
        <family val="2"/>
      </rPr>
      <t>of Learning Centers</t>
    </r>
    <r>
      <rPr>
        <sz val="11"/>
        <rFont val="Calibri"/>
        <family val="2"/>
      </rPr>
      <t xml:space="preserve"> having signed the code of conduct
</t>
    </r>
    <r>
      <rPr>
        <sz val="11"/>
        <color indexed="48"/>
        <rFont val="Calibri"/>
        <family val="2"/>
      </rPr>
      <t>--&gt; INDICATOR LINKED TO SDG5: Whether or not legal frameworks are in place to promote, enforce and monitor equality and non-discrimination on the basis of sex (Indicator 5.1.1 )</t>
    </r>
  </si>
  <si>
    <t>number of all direct beneficiaries: 5146</t>
  </si>
  <si>
    <r>
      <rPr>
        <b/>
        <sz val="11"/>
        <rFont val="Calibri"/>
        <family val="2"/>
      </rPr>
      <t xml:space="preserve">0.2 CURRICULA: </t>
    </r>
    <r>
      <rPr>
        <sz val="11"/>
        <rFont val="Calibri"/>
        <family val="2"/>
      </rPr>
      <t>Develop all age and gender appropriate curricula including engaging and participatory activities/excersices for the different target groups and topics (see 2.1, B of the narrative proposal re topics)</t>
    </r>
  </si>
  <si>
    <r>
      <rPr>
        <b/>
        <sz val="11"/>
        <rFont val="Calibri"/>
        <family val="2"/>
      </rPr>
      <t>0.3 TRAINING:</t>
    </r>
    <r>
      <rPr>
        <sz val="11"/>
        <rFont val="Calibri"/>
        <family val="2"/>
      </rPr>
      <t xml:space="preserve"> Train staff of all implementing partners involved in training of target groups on all curricula (overview) for the different target groups (done by curriculum development expert)</t>
    </r>
  </si>
  <si>
    <r>
      <rPr>
        <b/>
        <sz val="11"/>
        <rFont val="Calibri"/>
        <family val="2"/>
      </rPr>
      <t>0.4 IEC MATERIAL:</t>
    </r>
    <r>
      <rPr>
        <sz val="11"/>
        <rFont val="Calibri"/>
        <family val="2"/>
      </rPr>
      <t xml:space="preserve"> Develop simple ICE materials/images; culturally sensible and priorly tested re their appropriateness for the Adolescent Clubs and girls-only and boys-only groups</t>
    </r>
  </si>
  <si>
    <r>
      <rPr>
        <b/>
        <sz val="11"/>
        <rFont val="Calibri"/>
        <family val="2"/>
      </rPr>
      <t>0.5 TRAINING:</t>
    </r>
    <r>
      <rPr>
        <sz val="11"/>
        <rFont val="Calibri"/>
        <family val="2"/>
      </rPr>
      <t xml:space="preserve"> Develop common to be used M&amp;E tools (including a simple and confidential tool to be used for referrals done) and train staff of all implementing partners on M&amp;E system, M&amp;E plan, indicators, responsibilties and use of M&amp;E tools</t>
    </r>
  </si>
  <si>
    <r>
      <rPr>
        <b/>
        <sz val="11"/>
        <rFont val="Calibri"/>
        <family val="2"/>
      </rPr>
      <t xml:space="preserve">0.6 START UP WORKSHOP: </t>
    </r>
    <r>
      <rPr>
        <sz val="11"/>
        <rFont val="Calibri"/>
        <family val="2"/>
      </rPr>
      <t>Organize and run 2-3 days start up workshop</t>
    </r>
  </si>
  <si>
    <r>
      <rPr>
        <b/>
        <sz val="11"/>
        <rFont val="Calibri"/>
        <family val="2"/>
      </rPr>
      <t xml:space="preserve">0.7 BASELINE STUDY: </t>
    </r>
    <r>
      <rPr>
        <sz val="11"/>
        <rFont val="Calibri"/>
        <family val="2"/>
      </rPr>
      <t>Run baseline study in month 1 and 2 (Publish TOR, chose external research team or consultants, support baseline, discuss results…)</t>
    </r>
  </si>
  <si>
    <r>
      <rPr>
        <b/>
        <sz val="11"/>
        <rFont val="Calibri"/>
        <family val="2"/>
      </rPr>
      <t>0.8 MAPPING:</t>
    </r>
    <r>
      <rPr>
        <sz val="11"/>
        <rFont val="Calibri"/>
        <family val="2"/>
      </rPr>
      <t xml:space="preserve"> Pre-identify and map existing case management providers in the camps where the project will intervene to ensure synergies and close collaboration when referring those in need (child survivors, witnesses and/or victims) to (GBV and sexual violence) case management services run by these competent service providers in the camps</t>
    </r>
  </si>
  <si>
    <r>
      <rPr>
        <b/>
        <sz val="11"/>
        <rFont val="Calibri"/>
        <family val="2"/>
      </rPr>
      <t xml:space="preserve">0.9 FOLLOW-UP MAPPING: </t>
    </r>
    <r>
      <rPr>
        <sz val="11"/>
        <rFont val="Calibri"/>
        <family val="2"/>
      </rPr>
      <t xml:space="preserve">Throughout the project: Update mapping where necessary and make the results of the mapping visible and accessible to beneficiaries </t>
    </r>
  </si>
  <si>
    <t xml:space="preserve">Prevention of and response to GBV and sexual violence to Rohingya refugee children and adolescents </t>
  </si>
  <si>
    <r>
      <t xml:space="preserve">Indicators
NB: </t>
    </r>
    <r>
      <rPr>
        <sz val="11"/>
        <rFont val="Calibri"/>
        <family val="2"/>
      </rPr>
      <t xml:space="preserve">Two indicators link to specific indicators of the </t>
    </r>
    <r>
      <rPr>
        <sz val="11"/>
        <color indexed="48"/>
        <rFont val="Calibri"/>
        <family val="2"/>
      </rPr>
      <t>SDGs (marked in blue)</t>
    </r>
    <r>
      <rPr>
        <sz val="11"/>
        <rFont val="Calibri"/>
        <family val="2"/>
      </rPr>
      <t>. Overall, the project will contribute to SDG 3, 4, 5 and 16.
Many other indicators link to indicators of the JRP2019 and the draft JRP2020 for Child protection (as all NGOs responding to the Rohingya refugee crisis are urged to contribute to these plans) or to indicators of the global Educo Bangladesh Rohingya Refugee Response Program.</t>
    </r>
  </si>
  <si>
    <r>
      <t>Output 1.1: A</t>
    </r>
    <r>
      <rPr>
        <sz val="11"/>
        <rFont val="Calibri"/>
        <family val="2"/>
      </rPr>
      <t>dolescents were empowered with new knowledge and skills, and changed attitudes on child protection, GBV and sexual violence, SRHR, child and women's rights, child labor, child trafficking and gender</t>
    </r>
    <r>
      <rPr>
        <sz val="11"/>
        <rFont val="Calibri"/>
        <family val="2"/>
      </rPr>
      <t xml:space="preserve"> as well as DRR</t>
    </r>
  </si>
  <si>
    <t>Output 3.1: CBCPMs members, including majhis, increased their knowledge on child protection, GBV and sexual violence, on DRR, on domestic violence, child and women's rights as well as gender, and agreed on actions for child protection</t>
  </si>
  <si>
    <t>Output 2.2: Teachers enhanced knowledge and skills on child protection, GBV and sexual violence, on DRR, on child development, child and women's rights as well as gender and changed practices towards positive discipline; Madrasha teachers/religious leaders increased their awareness and knowledge on child protection, GBV and sexual violence, as well as positive discipline</t>
  </si>
  <si>
    <t>1.1.3 Train Adolescent Club members as per curriculum on child protection, GBV and sexual violence, domestic violence, child and women's rights, child labor, child trafficking and gender, as well as DRR, and organize refreshers</t>
  </si>
  <si>
    <t>2.2.2 Train teachers of Learning Centers as per curriculum on child protection, GBV and sexual violence, on DRR, on child development and positive discipline, on child and women's rights and gender as well as PSS and PFA as well as on code of conduct, and organize refreshers</t>
  </si>
  <si>
    <t>3.1.2 Train members of CBCPMs, including majhis, as per curriculum on child protection, GBV and sexual violence, on DRR, domestic violence, on child and women's rights and gender</t>
  </si>
  <si>
    <r>
      <rPr>
        <b/>
        <sz val="9"/>
        <color indexed="40"/>
        <rFont val="Calibri"/>
        <family val="2"/>
      </rPr>
      <t>Definitions re age brackets</t>
    </r>
    <r>
      <rPr>
        <sz val="9"/>
        <rFont val="Calibri"/>
        <family val="2"/>
      </rPr>
      <t xml:space="preserve">
</t>
    </r>
    <r>
      <rPr>
        <u val="single"/>
        <sz val="9"/>
        <rFont val="Calibri"/>
        <family val="2"/>
      </rPr>
      <t>The Lancet Commission on adolescent health and wellbeing defines:</t>
    </r>
    <r>
      <rPr>
        <sz val="9"/>
        <rFont val="Calibri"/>
        <family val="2"/>
      </rPr>
      <t xml:space="preserve">
++ early adolescence (10–14 years, Very Young Adolescents, VYAs); late adolescence (15–19 years) 
++ "Adolescent": 10-19 years
</t>
    </r>
    <r>
      <rPr>
        <u val="single"/>
        <sz val="9"/>
        <rFont val="Calibri"/>
        <family val="2"/>
      </rPr>
      <t xml:space="preserve">The WHO defines: </t>
    </r>
    <r>
      <rPr>
        <sz val="9"/>
        <rFont val="Calibri"/>
        <family val="2"/>
      </rPr>
      <t xml:space="preserve">
++ adolescent (10-19 years); youth (20-24 years); young people (10-24 years)
</t>
    </r>
    <r>
      <rPr>
        <u val="single"/>
        <sz val="9"/>
        <rFont val="Calibri"/>
        <family val="2"/>
      </rPr>
      <t>Other:</t>
    </r>
    <r>
      <rPr>
        <sz val="9"/>
        <rFont val="Calibri"/>
        <family val="2"/>
      </rPr>
      <t xml:space="preserve">
++ "Infant": a child younger than 1 year of age; "Child": 0-9 years old
++ Age definition of adult/adulthood is different and changing (adulthood: a combination of age and the achievement of social milestones). Most countries have a legally defined age to determine when a person is considered an adult.
</t>
    </r>
    <r>
      <rPr>
        <b/>
        <sz val="9"/>
        <rFont val="Calibri"/>
        <family val="2"/>
      </rPr>
      <t>This project works above all with adolescents (12-17 years ols) as direct beneficiaries and with regards to the Learning Centers with children and adolescents (6-17 years old) as indirect beneficiaries.</t>
    </r>
  </si>
  <si>
    <r>
      <rPr>
        <b/>
        <sz val="11"/>
        <rFont val="Calibri"/>
        <family val="2"/>
      </rPr>
      <t xml:space="preserve">0.1 COLLABORATION: </t>
    </r>
    <r>
      <rPr>
        <sz val="11"/>
        <rFont val="Calibri"/>
        <family val="2"/>
      </rPr>
      <t>Organize several meetings of the three implemenenting partners to work and agree on: 
- finer program management/coordination mechanism of all partners 
- detailed implementation and M&amp;E plan between the three implementing partners
- standards, templates and schedules with regards to reporting
- shared documents, materials, tools (e.g.  jointly to be developed/used curricula for different target groups, M&amp;E tools including a simple and confidential tool to be used for referrals done)
- TOR for baseline study
- Training plan for local staff re curricula</t>
    </r>
    <r>
      <rPr>
        <sz val="11"/>
        <rFont val="Calibri"/>
        <family val="2"/>
      </rPr>
      <t xml:space="preserve"> and M&amp;E and code of conduct etc.</t>
    </r>
  </si>
</sst>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 numFmtId="184" formatCode="_(* #,##0_);_(* \(#,##0\);_(* &quot;-&quot;??_);_(@_)"/>
    <numFmt numFmtId="185" formatCode="_-* #,##0\ _€_-;\-* #,##0\ _€_-;_-* &quot;-&quot;??\ _€_-;_-@_-"/>
    <numFmt numFmtId="186" formatCode="0.0"/>
    <numFmt numFmtId="187" formatCode="_(* #,##0.0_);_(* \(#,##0.0\);_(* &quot;-&quot;??_);_(@_)"/>
    <numFmt numFmtId="188" formatCode="_-* #,##0.0\ _€_-;\-* #,##0.0\ _€_-;_-* &quot;-&quot;??\ _€_-;_-@_-"/>
    <numFmt numFmtId="189" formatCode="0.00000"/>
    <numFmt numFmtId="190" formatCode="0.0000"/>
    <numFmt numFmtId="191" formatCode="0.000"/>
    <numFmt numFmtId="192" formatCode="_-* #,##0.000_-;\-* #,##0.000_-;_-* &quot;-&quot;??_-;_-@_-"/>
    <numFmt numFmtId="193" formatCode="_-* #,##0.0_-;\-* #,##0.0_-;_-* &quot;-&quot;??_-;_-@_-"/>
    <numFmt numFmtId="194" formatCode="_-* #,##0_-;\-* #,##0_-;_-* &quot;-&quot;??_-;_-@_-"/>
    <numFmt numFmtId="195" formatCode="_-* #,##0.000_-;\-* #,##0.000_-;_-* &quot;-&quot;???_-;_-@_-"/>
    <numFmt numFmtId="196" formatCode="_-* #,##0.0_-;\-* #,##0.0_-;_-* &quot;-&quot;?_-;_-@_-"/>
  </numFmts>
  <fonts count="64">
    <font>
      <sz val="10"/>
      <name val="Arial"/>
      <family val="0"/>
    </font>
    <font>
      <b/>
      <sz val="9"/>
      <name val="Tahoma"/>
      <family val="2"/>
    </font>
    <font>
      <sz val="9"/>
      <name val="Tahoma"/>
      <family val="2"/>
    </font>
    <font>
      <sz val="11"/>
      <name val="Calibri"/>
      <family val="2"/>
    </font>
    <font>
      <b/>
      <sz val="11"/>
      <name val="Calibri"/>
      <family val="2"/>
    </font>
    <font>
      <sz val="9"/>
      <name val="Calibri"/>
      <family val="2"/>
    </font>
    <font>
      <b/>
      <sz val="9"/>
      <name val="Calibri"/>
      <family val="2"/>
    </font>
    <font>
      <b/>
      <sz val="9"/>
      <color indexed="40"/>
      <name val="Calibri"/>
      <family val="2"/>
    </font>
    <font>
      <u val="single"/>
      <sz val="9"/>
      <name val="Calibri"/>
      <family val="2"/>
    </font>
    <font>
      <b/>
      <i/>
      <sz val="11"/>
      <name val="Calibri"/>
      <family val="2"/>
    </font>
    <font>
      <sz val="8"/>
      <name val="Calibri"/>
      <family val="2"/>
    </font>
    <font>
      <sz val="11"/>
      <color indexed="48"/>
      <name val="Calibri"/>
      <family val="2"/>
    </font>
    <font>
      <u val="single"/>
      <sz val="11"/>
      <color indexed="4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1"/>
      <color indexed="40"/>
      <name val="Calibri"/>
      <family val="2"/>
    </font>
    <font>
      <sz val="11"/>
      <color indexed="40"/>
      <name val="Calibri"/>
      <family val="2"/>
    </font>
    <font>
      <sz val="10"/>
      <color indexed="10"/>
      <name val="Arial"/>
      <family val="2"/>
    </font>
    <font>
      <i/>
      <sz val="11"/>
      <name val="Calibri"/>
      <family val="2"/>
    </font>
    <font>
      <sz val="10"/>
      <name val="Calibri"/>
      <family val="2"/>
    </font>
    <font>
      <b/>
      <sz val="8"/>
      <color indexed="8"/>
      <name val="Calibri"/>
      <family val="2"/>
    </font>
    <font>
      <b/>
      <sz val="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rgb="FF00B0F0"/>
      <name val="Calibri"/>
      <family val="2"/>
    </font>
    <font>
      <sz val="11"/>
      <color rgb="FF00B0F0"/>
      <name val="Calibri"/>
      <family val="2"/>
    </font>
    <font>
      <sz val="10"/>
      <color rgb="FFFF0000"/>
      <name val="Arial"/>
      <family val="2"/>
    </font>
    <font>
      <b/>
      <sz val="8"/>
      <color theme="1"/>
      <name val="Calibri"/>
      <family val="2"/>
    </font>
    <font>
      <sz val="11"/>
      <color rgb="FF3333FF"/>
      <name val="Calibri"/>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
      <patternFill patternType="solid">
        <fgColor rgb="FFCCCCFF"/>
        <bgColor indexed="64"/>
      </patternFill>
    </fill>
    <fill>
      <patternFill patternType="solid">
        <fgColor rgb="FFCCFFCC"/>
        <bgColor indexed="64"/>
      </patternFill>
    </fill>
    <fill>
      <patternFill patternType="solid">
        <fgColor rgb="FFCCFFFF"/>
        <bgColor indexed="64"/>
      </patternFill>
    </fill>
    <fill>
      <patternFill patternType="solid">
        <fgColor theme="0" tint="-0.04997999966144562"/>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medium"/>
      <right style="medium"/>
      <top style="medium"/>
      <bottom style="medium"/>
    </border>
    <border>
      <left style="thin"/>
      <right>
        <color indexed="63"/>
      </right>
      <top style="thin"/>
      <bottom>
        <color indexed="63"/>
      </bottom>
    </border>
    <border>
      <left/>
      <right/>
      <top style="thin"/>
      <bottom/>
    </border>
    <border>
      <left/>
      <right style="thin"/>
      <top style="thin"/>
      <bottom/>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style="thin"/>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thin"/>
      <bottom style="thin"/>
    </border>
    <border>
      <left style="medium"/>
      <right style="thin"/>
      <top style="thin"/>
      <bottom style="medium"/>
    </border>
    <border>
      <left style="medium"/>
      <right style="thin"/>
      <top style="medium"/>
      <bottom style="thin"/>
    </border>
    <border>
      <left style="medium"/>
      <right>
        <color indexed="63"/>
      </right>
      <top style="medium"/>
      <bottom style="medium"/>
    </border>
    <border>
      <left style="thin"/>
      <right>
        <color indexed="63"/>
      </right>
      <top style="thin"/>
      <bottom style="thin"/>
    </border>
    <border>
      <left style="thin"/>
      <right style="thin"/>
      <top>
        <color indexed="63"/>
      </top>
      <bottom>
        <color indexed="63"/>
      </bottom>
    </border>
    <border>
      <left style="medium"/>
      <right>
        <color indexed="63"/>
      </right>
      <top style="thin"/>
      <bottom style="thin"/>
    </border>
    <border>
      <left style="medium"/>
      <right>
        <color indexed="63"/>
      </right>
      <top style="thin"/>
      <bottom>
        <color indexed="63"/>
      </bottom>
    </border>
    <border>
      <left style="medium"/>
      <right>
        <color indexed="63"/>
      </right>
      <top style="thin"/>
      <bottom style="medium"/>
    </border>
    <border>
      <left/>
      <right style="thin"/>
      <top style="thin"/>
      <bottom style="medium"/>
    </border>
    <border>
      <left style="thin"/>
      <right>
        <color indexed="63"/>
      </right>
      <top>
        <color indexed="63"/>
      </top>
      <bottom style="thin"/>
    </border>
    <border>
      <left>
        <color indexed="63"/>
      </left>
      <right style="thin"/>
      <top>
        <color indexed="63"/>
      </top>
      <bottom style="thin"/>
    </border>
    <border>
      <left>
        <color indexed="63"/>
      </left>
      <right style="thin"/>
      <top style="medium"/>
      <bottom style="thin"/>
    </border>
    <border>
      <left style="medium"/>
      <right>
        <color indexed="63"/>
      </right>
      <top style="medium"/>
      <bottom>
        <color indexed="63"/>
      </bottom>
    </border>
    <border>
      <left style="medium"/>
      <right>
        <color indexed="63"/>
      </right>
      <top>
        <color indexed="63"/>
      </top>
      <bottom style="thin"/>
    </border>
    <border>
      <left>
        <color indexed="63"/>
      </left>
      <right style="medium"/>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58">
    <xf numFmtId="0" fontId="0" fillId="0" borderId="0" xfId="0" applyAlignment="1">
      <alignment/>
    </xf>
    <xf numFmtId="0" fontId="3" fillId="0" borderId="0" xfId="0" applyFont="1" applyAlignment="1">
      <alignment horizontal="left" vertical="top"/>
    </xf>
    <xf numFmtId="0" fontId="5" fillId="0" borderId="0" xfId="0" applyFont="1" applyAlignment="1">
      <alignment horizontal="left" vertical="top"/>
    </xf>
    <xf numFmtId="0" fontId="4" fillId="32" borderId="10" xfId="0" applyFont="1" applyFill="1" applyBorder="1" applyAlignment="1">
      <alignment horizontal="left" vertical="top" wrapText="1"/>
    </xf>
    <xf numFmtId="0" fontId="3" fillId="0" borderId="10" xfId="0" applyFont="1" applyBorder="1" applyAlignment="1">
      <alignment horizontal="left" vertical="top"/>
    </xf>
    <xf numFmtId="0" fontId="58" fillId="0" borderId="11" xfId="0" applyFont="1" applyBorder="1" applyAlignment="1">
      <alignment vertical="top"/>
    </xf>
    <xf numFmtId="0" fontId="3" fillId="33" borderId="10" xfId="0" applyFont="1" applyFill="1" applyBorder="1" applyAlignment="1">
      <alignment horizontal="left" vertical="top" wrapText="1"/>
    </xf>
    <xf numFmtId="0" fontId="4" fillId="33" borderId="10" xfId="0" applyFont="1" applyFill="1" applyBorder="1" applyAlignment="1">
      <alignment horizontal="left" vertical="top" wrapText="1"/>
    </xf>
    <xf numFmtId="0" fontId="3" fillId="0" borderId="10" xfId="0" applyFont="1" applyBorder="1" applyAlignment="1" quotePrefix="1">
      <alignment horizontal="left" vertical="top" wrapText="1"/>
    </xf>
    <xf numFmtId="0" fontId="3" fillId="0" borderId="10" xfId="0" applyFont="1" applyBorder="1" applyAlignment="1" quotePrefix="1">
      <alignment horizontal="left" vertical="top" wrapText="1"/>
    </xf>
    <xf numFmtId="0" fontId="3" fillId="0" borderId="10" xfId="0" applyFont="1" applyBorder="1" applyAlignment="1">
      <alignment horizontal="left" vertical="top" wrapText="1"/>
    </xf>
    <xf numFmtId="0" fontId="59" fillId="0" borderId="11" xfId="0" applyFont="1" applyBorder="1" applyAlignment="1">
      <alignment horizontal="left" vertical="top"/>
    </xf>
    <xf numFmtId="0" fontId="3" fillId="0" borderId="10" xfId="0" applyFont="1" applyBorder="1" applyAlignment="1">
      <alignment horizontal="left" vertical="top" wrapText="1"/>
    </xf>
    <xf numFmtId="0" fontId="4" fillId="34" borderId="12" xfId="0" applyFont="1" applyFill="1" applyBorder="1" applyAlignment="1">
      <alignment vertical="top"/>
    </xf>
    <xf numFmtId="0" fontId="3" fillId="0" borderId="0" xfId="0" applyFont="1" applyAlignment="1">
      <alignment horizontal="left" vertical="top" wrapText="1"/>
    </xf>
    <xf numFmtId="0" fontId="4" fillId="0" borderId="0" xfId="0" applyFont="1" applyAlignment="1">
      <alignment horizontal="left" vertical="top"/>
    </xf>
    <xf numFmtId="0" fontId="3" fillId="33" borderId="13" xfId="0" applyFont="1" applyFill="1" applyBorder="1" applyAlignment="1">
      <alignment horizontal="left" vertical="top" wrapText="1"/>
    </xf>
    <xf numFmtId="0" fontId="10" fillId="0" borderId="0" xfId="0" applyFont="1" applyAlignment="1">
      <alignment horizontal="left" vertical="top" wrapText="1"/>
    </xf>
    <xf numFmtId="0" fontId="10" fillId="35" borderId="0" xfId="0" applyFont="1" applyFill="1" applyAlignment="1">
      <alignment horizontal="left" vertical="top" wrapText="1"/>
    </xf>
    <xf numFmtId="0" fontId="3" fillId="35" borderId="0" xfId="0" applyFont="1" applyFill="1" applyAlignment="1">
      <alignment horizontal="left" vertical="top" wrapText="1"/>
    </xf>
    <xf numFmtId="0" fontId="5" fillId="0" borderId="10" xfId="0" applyFont="1" applyBorder="1" applyAlignment="1">
      <alignment vertical="top" wrapText="1"/>
    </xf>
    <xf numFmtId="0" fontId="60" fillId="0" borderId="0" xfId="0" applyFont="1" applyAlignment="1">
      <alignment vertical="top"/>
    </xf>
    <xf numFmtId="0" fontId="3" fillId="33" borderId="14"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horizontal="left" vertical="top"/>
    </xf>
    <xf numFmtId="0" fontId="3" fillId="33" borderId="17" xfId="0" applyFont="1" applyFill="1" applyBorder="1" applyAlignment="1">
      <alignment horizontal="left" vertical="top"/>
    </xf>
    <xf numFmtId="0" fontId="4" fillId="0" borderId="18" xfId="0" applyFont="1" applyBorder="1" applyAlignment="1">
      <alignment horizontal="left" vertical="top"/>
    </xf>
    <xf numFmtId="9" fontId="3" fillId="0" borderId="10" xfId="0" applyNumberFormat="1" applyFont="1" applyBorder="1" applyAlignment="1">
      <alignment horizontal="left" vertical="top" wrapText="1"/>
    </xf>
    <xf numFmtId="0" fontId="4" fillId="32" borderId="19" xfId="0" applyFont="1" applyFill="1" applyBorder="1" applyAlignment="1">
      <alignment horizontal="left" vertical="top" wrapText="1"/>
    </xf>
    <xf numFmtId="0" fontId="4" fillId="32" borderId="19" xfId="0" applyFont="1" applyFill="1" applyBorder="1" applyAlignment="1">
      <alignment horizontal="left" vertical="top" wrapText="1"/>
    </xf>
    <xf numFmtId="0" fontId="4" fillId="36" borderId="20" xfId="0" applyFont="1" applyFill="1" applyBorder="1" applyAlignment="1">
      <alignment horizontal="left" vertical="top" wrapText="1"/>
    </xf>
    <xf numFmtId="0" fontId="3" fillId="0" borderId="21" xfId="0" applyFont="1" applyBorder="1" applyAlignment="1">
      <alignment vertical="top" wrapText="1"/>
    </xf>
    <xf numFmtId="0" fontId="3" fillId="0" borderId="22" xfId="0" applyFont="1" applyBorder="1" applyAlignment="1">
      <alignment vertical="top" wrapText="1"/>
    </xf>
    <xf numFmtId="0" fontId="3" fillId="0" borderId="23" xfId="0" applyFont="1" applyBorder="1" applyAlignment="1">
      <alignment horizontal="left" vertical="top" wrapText="1"/>
    </xf>
    <xf numFmtId="0" fontId="3" fillId="0" borderId="23" xfId="0" applyFont="1" applyBorder="1" applyAlignment="1" quotePrefix="1">
      <alignment horizontal="left" vertical="top" wrapText="1"/>
    </xf>
    <xf numFmtId="0" fontId="3" fillId="0" borderId="24" xfId="0" applyFont="1" applyBorder="1" applyAlignment="1">
      <alignment horizontal="left" vertical="top" wrapText="1"/>
    </xf>
    <xf numFmtId="0" fontId="3" fillId="0" borderId="25" xfId="0" applyFont="1" applyBorder="1" applyAlignment="1">
      <alignment horizontal="left" vertical="top" wrapText="1"/>
    </xf>
    <xf numFmtId="0" fontId="3" fillId="0" borderId="26" xfId="0" applyFont="1" applyBorder="1" applyAlignment="1">
      <alignment horizontal="left" vertical="top" wrapText="1"/>
    </xf>
    <xf numFmtId="0" fontId="3" fillId="0" borderId="24" xfId="0" applyFont="1" applyBorder="1" applyAlignment="1" quotePrefix="1">
      <alignment horizontal="left" vertical="top" wrapText="1"/>
    </xf>
    <xf numFmtId="0" fontId="3" fillId="0" borderId="27" xfId="0" applyFont="1" applyBorder="1" applyAlignment="1">
      <alignment horizontal="left" vertical="top" wrapText="1"/>
    </xf>
    <xf numFmtId="0" fontId="5" fillId="0" borderId="10" xfId="0" applyFont="1" applyBorder="1" applyAlignment="1">
      <alignment horizontal="left" vertical="top" wrapText="1"/>
    </xf>
    <xf numFmtId="0" fontId="4" fillId="32" borderId="18" xfId="0" applyFont="1" applyFill="1" applyBorder="1" applyAlignment="1">
      <alignment horizontal="left" vertical="top" wrapText="1"/>
    </xf>
    <xf numFmtId="0" fontId="35" fillId="37" borderId="10" xfId="0" applyFont="1" applyFill="1" applyBorder="1" applyAlignment="1">
      <alignment horizontal="left" vertical="top" wrapText="1"/>
    </xf>
    <xf numFmtId="0" fontId="36" fillId="33" borderId="10" xfId="0" applyFont="1" applyFill="1" applyBorder="1" applyAlignment="1">
      <alignment horizontal="left" vertical="top" wrapText="1"/>
    </xf>
    <xf numFmtId="0" fontId="61" fillId="32" borderId="10" xfId="0" applyFont="1" applyFill="1" applyBorder="1" applyAlignment="1">
      <alignment horizontal="left" vertical="top" wrapText="1"/>
    </xf>
    <xf numFmtId="0" fontId="36" fillId="0" borderId="10" xfId="0" applyFont="1" applyBorder="1" applyAlignment="1">
      <alignment horizontal="left" vertical="top" wrapText="1"/>
    </xf>
    <xf numFmtId="0" fontId="38" fillId="0" borderId="0" xfId="0" applyFont="1" applyAlignment="1">
      <alignment horizontal="left" vertical="top"/>
    </xf>
    <xf numFmtId="0" fontId="38" fillId="32" borderId="10" xfId="0" applyFont="1" applyFill="1" applyBorder="1" applyAlignment="1">
      <alignment horizontal="left" vertical="top" wrapText="1"/>
    </xf>
    <xf numFmtId="0" fontId="38" fillId="32" borderId="10" xfId="0" applyFont="1" applyFill="1" applyBorder="1" applyAlignment="1">
      <alignment horizontal="left" vertical="top"/>
    </xf>
    <xf numFmtId="0" fontId="3" fillId="0" borderId="28" xfId="0" applyFont="1" applyBorder="1" applyAlignment="1">
      <alignment horizontal="left" vertical="top" wrapText="1"/>
    </xf>
    <xf numFmtId="0" fontId="3" fillId="0" borderId="26" xfId="0" applyFont="1" applyBorder="1" applyAlignment="1">
      <alignment horizontal="left" vertical="top"/>
    </xf>
    <xf numFmtId="0" fontId="57" fillId="0" borderId="28" xfId="0" applyFont="1" applyBorder="1" applyAlignment="1">
      <alignment horizontal="left" vertical="top" wrapText="1"/>
    </xf>
    <xf numFmtId="0" fontId="3" fillId="0" borderId="28" xfId="0" applyFont="1" applyBorder="1" applyAlignment="1">
      <alignment horizontal="left" vertical="top"/>
    </xf>
    <xf numFmtId="0" fontId="3" fillId="0" borderId="29" xfId="0" applyFont="1" applyBorder="1" applyAlignment="1">
      <alignment horizontal="left" vertical="top"/>
    </xf>
    <xf numFmtId="0" fontId="3" fillId="0" borderId="24" xfId="0" applyFont="1" applyBorder="1" applyAlignment="1">
      <alignment horizontal="left" vertical="top"/>
    </xf>
    <xf numFmtId="0" fontId="36" fillId="0" borderId="24" xfId="0" applyFont="1" applyBorder="1" applyAlignment="1">
      <alignment horizontal="left" vertical="top" wrapText="1"/>
    </xf>
    <xf numFmtId="0" fontId="3" fillId="0" borderId="27" xfId="0" applyFont="1" applyBorder="1" applyAlignment="1">
      <alignment horizontal="left" vertical="top"/>
    </xf>
    <xf numFmtId="0" fontId="36" fillId="33" borderId="24" xfId="0" applyFont="1" applyFill="1" applyBorder="1" applyAlignment="1">
      <alignment horizontal="left" vertical="top" wrapText="1"/>
    </xf>
    <xf numFmtId="0" fontId="10" fillId="37" borderId="30" xfId="0" applyFont="1" applyFill="1" applyBorder="1" applyAlignment="1">
      <alignment horizontal="left" vertical="top" wrapText="1"/>
    </xf>
    <xf numFmtId="0" fontId="10" fillId="37" borderId="28" xfId="0" applyFont="1" applyFill="1" applyBorder="1" applyAlignment="1">
      <alignment horizontal="left" vertical="top" wrapText="1"/>
    </xf>
    <xf numFmtId="0" fontId="3" fillId="0" borderId="29" xfId="0" applyFont="1" applyBorder="1" applyAlignment="1">
      <alignment horizontal="left" vertical="top" wrapText="1"/>
    </xf>
    <xf numFmtId="0" fontId="36" fillId="0" borderId="24" xfId="0" applyFont="1" applyBorder="1" applyAlignment="1">
      <alignment vertical="top" wrapText="1"/>
    </xf>
    <xf numFmtId="0" fontId="36" fillId="0" borderId="27" xfId="0" applyFont="1" applyBorder="1" applyAlignment="1">
      <alignment vertical="top" wrapText="1"/>
    </xf>
    <xf numFmtId="0" fontId="3" fillId="33" borderId="24" xfId="0" applyFont="1" applyFill="1" applyBorder="1" applyAlignment="1">
      <alignment horizontal="left" vertical="top" wrapText="1"/>
    </xf>
    <xf numFmtId="0" fontId="36" fillId="33" borderId="24" xfId="0" applyFont="1" applyFill="1" applyBorder="1" applyAlignment="1">
      <alignment vertical="top" wrapText="1"/>
    </xf>
    <xf numFmtId="0" fontId="38" fillId="0" borderId="19" xfId="0" applyFont="1" applyBorder="1" applyAlignment="1">
      <alignment horizontal="left" vertical="top"/>
    </xf>
    <xf numFmtId="0" fontId="38" fillId="0" borderId="19" xfId="0" applyFont="1" applyBorder="1" applyAlignment="1">
      <alignment horizontal="left" vertical="top" wrapText="1"/>
    </xf>
    <xf numFmtId="0" fontId="56" fillId="34" borderId="12" xfId="0" applyFont="1" applyFill="1" applyBorder="1" applyAlignment="1">
      <alignment horizontal="left" vertical="top"/>
    </xf>
    <xf numFmtId="0" fontId="3" fillId="33" borderId="10" xfId="0" applyFont="1" applyFill="1" applyBorder="1" applyAlignment="1">
      <alignment horizontal="left" vertical="top"/>
    </xf>
    <xf numFmtId="0" fontId="57" fillId="0" borderId="28" xfId="0" applyFont="1" applyBorder="1" applyAlignment="1">
      <alignment horizontal="left" vertical="top"/>
    </xf>
    <xf numFmtId="0" fontId="4" fillId="0" borderId="29" xfId="0" applyFont="1" applyBorder="1" applyAlignment="1">
      <alignment horizontal="left" vertical="top"/>
    </xf>
    <xf numFmtId="0" fontId="4" fillId="0" borderId="24" xfId="0" applyFont="1" applyBorder="1" applyAlignment="1">
      <alignment horizontal="left" vertical="top"/>
    </xf>
    <xf numFmtId="0" fontId="4" fillId="0" borderId="27" xfId="0" applyFont="1" applyBorder="1" applyAlignment="1">
      <alignment horizontal="left" vertical="top"/>
    </xf>
    <xf numFmtId="0" fontId="4" fillId="32" borderId="28" xfId="0" applyFont="1" applyFill="1" applyBorder="1" applyAlignment="1">
      <alignment horizontal="left" vertical="top"/>
    </xf>
    <xf numFmtId="0" fontId="4" fillId="32" borderId="26" xfId="0" applyFont="1" applyFill="1" applyBorder="1" applyAlignment="1">
      <alignment horizontal="left" vertical="top"/>
    </xf>
    <xf numFmtId="0" fontId="3" fillId="33" borderId="28" xfId="0" applyFont="1" applyFill="1" applyBorder="1" applyAlignment="1">
      <alignment horizontal="left" vertical="top"/>
    </xf>
    <xf numFmtId="0" fontId="3" fillId="33" borderId="26" xfId="0" applyFont="1" applyFill="1" applyBorder="1" applyAlignment="1">
      <alignment horizontal="left" vertical="top"/>
    </xf>
    <xf numFmtId="0" fontId="57" fillId="0" borderId="0" xfId="0" applyFont="1" applyAlignment="1">
      <alignment horizontal="left" vertical="top" wrapText="1"/>
    </xf>
    <xf numFmtId="0" fontId="4" fillId="34" borderId="31" xfId="0" applyFont="1" applyFill="1" applyBorder="1" applyAlignment="1">
      <alignment vertical="top"/>
    </xf>
    <xf numFmtId="0" fontId="3" fillId="33" borderId="10" xfId="0" applyFont="1" applyFill="1" applyBorder="1" applyAlignment="1">
      <alignment horizontal="left" vertical="top" wrapText="1"/>
    </xf>
    <xf numFmtId="0" fontId="4" fillId="0" borderId="10" xfId="0" applyFont="1" applyBorder="1" applyAlignment="1">
      <alignment vertical="top" wrapText="1"/>
    </xf>
    <xf numFmtId="0" fontId="3" fillId="0" borderId="32" xfId="0" applyFont="1" applyBorder="1" applyAlignment="1">
      <alignment horizontal="left" vertical="top"/>
    </xf>
    <xf numFmtId="0" fontId="3" fillId="0" borderId="16" xfId="0" applyFont="1" applyBorder="1" applyAlignment="1">
      <alignment horizontal="left" vertical="top"/>
    </xf>
    <xf numFmtId="0" fontId="3" fillId="0" borderId="17" xfId="0" applyFont="1" applyBorder="1" applyAlignment="1">
      <alignment horizontal="left" vertical="top"/>
    </xf>
    <xf numFmtId="0" fontId="4" fillId="32" borderId="10" xfId="0" applyFont="1" applyFill="1" applyBorder="1" applyAlignment="1">
      <alignment horizontal="left" vertical="top"/>
    </xf>
    <xf numFmtId="0" fontId="61" fillId="32" borderId="10" xfId="0" applyFont="1" applyFill="1" applyBorder="1" applyAlignment="1">
      <alignment horizontal="left" vertical="top" wrapText="1"/>
    </xf>
    <xf numFmtId="0" fontId="4" fillId="0" borderId="19" xfId="0" applyFont="1" applyBorder="1" applyAlignment="1">
      <alignment vertical="top"/>
    </xf>
    <xf numFmtId="0" fontId="4" fillId="0" borderId="33" xfId="0" applyFont="1" applyBorder="1" applyAlignment="1">
      <alignment vertical="top"/>
    </xf>
    <xf numFmtId="0" fontId="10" fillId="0" borderId="0" xfId="0" applyFont="1" applyAlignment="1">
      <alignment horizontal="left" vertical="top"/>
    </xf>
    <xf numFmtId="0" fontId="10" fillId="0" borderId="10" xfId="0" applyFont="1" applyBorder="1" applyAlignment="1">
      <alignment horizontal="left" vertical="top" wrapText="1"/>
    </xf>
    <xf numFmtId="0" fontId="10" fillId="0" borderId="24" xfId="0" applyFont="1" applyBorder="1" applyAlignment="1">
      <alignment horizontal="left" vertical="top" wrapText="1"/>
    </xf>
    <xf numFmtId="0" fontId="10" fillId="33" borderId="10" xfId="0" applyFont="1" applyFill="1" applyBorder="1" applyAlignment="1">
      <alignment horizontal="left" vertical="top" wrapText="1"/>
    </xf>
    <xf numFmtId="0" fontId="3" fillId="0" borderId="10" xfId="0" applyFont="1" applyFill="1" applyBorder="1" applyAlignment="1">
      <alignment horizontal="left" vertical="top" wrapText="1"/>
    </xf>
    <xf numFmtId="0" fontId="10" fillId="0" borderId="34" xfId="0" applyFont="1" applyBorder="1" applyAlignment="1">
      <alignment horizontal="left" vertical="top"/>
    </xf>
    <xf numFmtId="0" fontId="10" fillId="0" borderId="34" xfId="0" applyFont="1" applyBorder="1" applyAlignment="1">
      <alignment horizontal="left" vertical="top" wrapText="1"/>
    </xf>
    <xf numFmtId="0" fontId="10" fillId="0" borderId="35" xfId="0" applyFont="1" applyBorder="1" applyAlignment="1">
      <alignment horizontal="left" vertical="top"/>
    </xf>
    <xf numFmtId="0" fontId="4" fillId="0" borderId="36" xfId="0" applyFont="1" applyBorder="1" applyAlignment="1">
      <alignment horizontal="left" vertical="top"/>
    </xf>
    <xf numFmtId="0" fontId="4" fillId="32" borderId="17" xfId="0" applyFont="1" applyFill="1" applyBorder="1" applyAlignment="1">
      <alignment horizontal="left" vertical="top"/>
    </xf>
    <xf numFmtId="0" fontId="4" fillId="0" borderId="37" xfId="0" applyFont="1" applyBorder="1" applyAlignment="1">
      <alignment horizontal="left" vertical="top"/>
    </xf>
    <xf numFmtId="9" fontId="3" fillId="33" borderId="10" xfId="0" applyNumberFormat="1" applyFont="1" applyFill="1" applyBorder="1" applyAlignment="1">
      <alignment horizontal="left" vertical="top" wrapText="1"/>
    </xf>
    <xf numFmtId="0" fontId="3" fillId="33" borderId="13" xfId="0" applyFont="1" applyFill="1" applyBorder="1" applyAlignment="1">
      <alignment horizontal="left" vertical="top" wrapText="1"/>
    </xf>
    <xf numFmtId="0" fontId="62" fillId="0" borderId="23" xfId="0" applyFont="1" applyBorder="1" applyAlignment="1" quotePrefix="1">
      <alignment horizontal="left" vertical="top" wrapText="1"/>
    </xf>
    <xf numFmtId="0" fontId="62" fillId="0" borderId="10" xfId="0" applyFont="1" applyBorder="1" applyAlignment="1" quotePrefix="1">
      <alignment horizontal="left" vertical="top" wrapText="1"/>
    </xf>
    <xf numFmtId="0" fontId="4" fillId="0" borderId="10" xfId="0" applyFont="1" applyBorder="1" applyAlignment="1">
      <alignment horizontal="left" vertical="top" wrapText="1"/>
    </xf>
    <xf numFmtId="0" fontId="3" fillId="0" borderId="32" xfId="0" applyFont="1" applyBorder="1" applyAlignment="1">
      <alignment horizontal="left" vertical="top"/>
    </xf>
    <xf numFmtId="0" fontId="3" fillId="0" borderId="16" xfId="0" applyFont="1" applyBorder="1" applyAlignment="1">
      <alignment horizontal="left" vertical="top"/>
    </xf>
    <xf numFmtId="0" fontId="3" fillId="0" borderId="17" xfId="0" applyFont="1" applyBorder="1" applyAlignment="1">
      <alignment horizontal="left" vertical="top"/>
    </xf>
    <xf numFmtId="0" fontId="3" fillId="33" borderId="13" xfId="0" applyFont="1" applyFill="1" applyBorder="1" applyAlignment="1">
      <alignment horizontal="left" vertical="top" wrapText="1"/>
    </xf>
    <xf numFmtId="0" fontId="3" fillId="33" borderId="14" xfId="0" applyFont="1" applyFill="1" applyBorder="1" applyAlignment="1">
      <alignment horizontal="left" vertical="top" wrapText="1"/>
    </xf>
    <xf numFmtId="0" fontId="3" fillId="33" borderId="15" xfId="0" applyFont="1" applyFill="1" applyBorder="1" applyAlignment="1">
      <alignment horizontal="left" vertical="top" wrapText="1"/>
    </xf>
    <xf numFmtId="0" fontId="3" fillId="37" borderId="32" xfId="0" applyFont="1" applyFill="1" applyBorder="1" applyAlignment="1">
      <alignment horizontal="left" vertical="top"/>
    </xf>
    <xf numFmtId="0" fontId="3" fillId="37" borderId="16" xfId="0" applyFont="1" applyFill="1" applyBorder="1" applyAlignment="1">
      <alignment horizontal="left" vertical="top"/>
    </xf>
    <xf numFmtId="0" fontId="3" fillId="37" borderId="17" xfId="0" applyFont="1" applyFill="1" applyBorder="1" applyAlignment="1">
      <alignment horizontal="left" vertical="top"/>
    </xf>
    <xf numFmtId="0" fontId="3" fillId="33" borderId="32" xfId="0" applyFont="1" applyFill="1" applyBorder="1" applyAlignment="1">
      <alignment horizontal="left" vertical="top" wrapText="1"/>
    </xf>
    <xf numFmtId="0" fontId="3" fillId="33" borderId="16" xfId="0" applyFont="1" applyFill="1" applyBorder="1" applyAlignment="1">
      <alignment horizontal="left" vertical="top" wrapText="1"/>
    </xf>
    <xf numFmtId="0" fontId="3" fillId="33" borderId="17" xfId="0" applyFont="1" applyFill="1" applyBorder="1" applyAlignment="1">
      <alignment horizontal="left" vertical="top" wrapText="1"/>
    </xf>
    <xf numFmtId="0" fontId="4" fillId="37" borderId="30" xfId="0" applyFont="1" applyFill="1" applyBorder="1" applyAlignment="1">
      <alignment horizontal="left" vertical="top"/>
    </xf>
    <xf numFmtId="0" fontId="4" fillId="37" borderId="28" xfId="0" applyFont="1" applyFill="1" applyBorder="1" applyAlignment="1">
      <alignment horizontal="left" vertical="top"/>
    </xf>
    <xf numFmtId="0" fontId="4" fillId="37" borderId="29" xfId="0" applyFont="1" applyFill="1" applyBorder="1" applyAlignment="1">
      <alignment horizontal="left" vertical="top"/>
    </xf>
    <xf numFmtId="0" fontId="3" fillId="0" borderId="25" xfId="0" applyFont="1" applyBorder="1" applyAlignment="1">
      <alignment horizontal="left" vertical="top" wrapText="1"/>
    </xf>
    <xf numFmtId="0" fontId="3" fillId="0" borderId="26" xfId="0" applyFont="1" applyBorder="1" applyAlignment="1">
      <alignment horizontal="left" vertical="top" wrapText="1"/>
    </xf>
    <xf numFmtId="0" fontId="3" fillId="0" borderId="27" xfId="0" applyFont="1" applyBorder="1" applyAlignment="1">
      <alignment horizontal="left" vertical="top" wrapText="1"/>
    </xf>
    <xf numFmtId="0" fontId="4" fillId="0" borderId="19" xfId="0" applyFont="1" applyBorder="1" applyAlignment="1">
      <alignment horizontal="left" vertical="top"/>
    </xf>
    <xf numFmtId="0" fontId="4" fillId="0" borderId="33" xfId="0" applyFont="1" applyBorder="1" applyAlignment="1">
      <alignment horizontal="left" vertical="top"/>
    </xf>
    <xf numFmtId="0" fontId="4" fillId="0" borderId="18" xfId="0" applyFont="1" applyBorder="1" applyAlignment="1">
      <alignment horizontal="left" vertical="top"/>
    </xf>
    <xf numFmtId="0" fontId="4" fillId="32" borderId="10" xfId="0" applyFont="1" applyFill="1" applyBorder="1" applyAlignment="1">
      <alignment horizontal="left" vertical="top"/>
    </xf>
    <xf numFmtId="0" fontId="4" fillId="38" borderId="30" xfId="0" applyFont="1" applyFill="1" applyBorder="1" applyAlignment="1">
      <alignment horizontal="left" vertical="top"/>
    </xf>
    <xf numFmtId="0" fontId="4" fillId="38" borderId="28" xfId="0" applyFont="1" applyFill="1" applyBorder="1" applyAlignment="1">
      <alignment horizontal="left" vertical="top"/>
    </xf>
    <xf numFmtId="0" fontId="4" fillId="38" borderId="29" xfId="0" applyFont="1" applyFill="1" applyBorder="1" applyAlignment="1">
      <alignment horizontal="left" vertical="top"/>
    </xf>
    <xf numFmtId="0" fontId="4" fillId="32" borderId="38" xfId="0" applyFont="1" applyFill="1" applyBorder="1" applyAlignment="1">
      <alignment horizontal="left" vertical="top"/>
    </xf>
    <xf numFmtId="0" fontId="4" fillId="32" borderId="11" xfId="0" applyFont="1" applyFill="1" applyBorder="1" applyAlignment="1">
      <alignment horizontal="left" vertical="top"/>
    </xf>
    <xf numFmtId="0" fontId="4" fillId="32" borderId="39" xfId="0" applyFont="1" applyFill="1" applyBorder="1" applyAlignment="1">
      <alignment horizontal="left" vertical="top"/>
    </xf>
    <xf numFmtId="0" fontId="4" fillId="32" borderId="30" xfId="0" applyFont="1" applyFill="1" applyBorder="1" applyAlignment="1">
      <alignment horizontal="left" vertical="top"/>
    </xf>
    <xf numFmtId="0" fontId="4" fillId="32" borderId="23" xfId="0" applyFont="1" applyFill="1" applyBorder="1" applyAlignment="1">
      <alignment horizontal="left" vertical="top"/>
    </xf>
    <xf numFmtId="0" fontId="4" fillId="32" borderId="25" xfId="0" applyFont="1" applyFill="1" applyBorder="1" applyAlignment="1">
      <alignment horizontal="left" vertical="top"/>
    </xf>
    <xf numFmtId="0" fontId="4" fillId="32" borderId="40" xfId="0" applyFont="1" applyFill="1" applyBorder="1" applyAlignment="1">
      <alignment horizontal="left" vertical="top"/>
    </xf>
    <xf numFmtId="0" fontId="4" fillId="32" borderId="41" xfId="0" applyFont="1" applyFill="1" applyBorder="1" applyAlignment="1">
      <alignment horizontal="left" vertical="top"/>
    </xf>
    <xf numFmtId="0" fontId="4" fillId="32" borderId="42" xfId="0" applyFont="1" applyFill="1" applyBorder="1" applyAlignment="1">
      <alignment horizontal="left" vertical="top"/>
    </xf>
    <xf numFmtId="0" fontId="3" fillId="39" borderId="10" xfId="0" applyFont="1" applyFill="1" applyBorder="1" applyAlignment="1">
      <alignment horizontal="left" vertical="top" wrapText="1"/>
    </xf>
    <xf numFmtId="0" fontId="3" fillId="39" borderId="26" xfId="0" applyFont="1" applyFill="1" applyBorder="1" applyAlignment="1">
      <alignment horizontal="left" vertical="top" wrapText="1"/>
    </xf>
    <xf numFmtId="0" fontId="3" fillId="39" borderId="23" xfId="0" applyFont="1" applyFill="1" applyBorder="1" applyAlignment="1">
      <alignment horizontal="left" vertical="top"/>
    </xf>
    <xf numFmtId="0" fontId="3" fillId="39" borderId="25" xfId="0" applyFont="1" applyFill="1" applyBorder="1" applyAlignment="1">
      <alignment horizontal="left" vertical="top"/>
    </xf>
    <xf numFmtId="0" fontId="3" fillId="39" borderId="10" xfId="0" applyFont="1" applyFill="1" applyBorder="1" applyAlignment="1">
      <alignment horizontal="left" vertical="top"/>
    </xf>
    <xf numFmtId="0" fontId="3" fillId="39" borderId="26" xfId="0" applyFont="1" applyFill="1" applyBorder="1" applyAlignment="1">
      <alignment horizontal="left" vertical="top"/>
    </xf>
    <xf numFmtId="0" fontId="61" fillId="32" borderId="10" xfId="0" applyFont="1" applyFill="1" applyBorder="1" applyAlignment="1">
      <alignment horizontal="left" vertical="top" wrapText="1"/>
    </xf>
    <xf numFmtId="0" fontId="3" fillId="39" borderId="23" xfId="0" applyFont="1" applyFill="1" applyBorder="1" applyAlignment="1">
      <alignment horizontal="left" vertical="top" wrapText="1"/>
    </xf>
    <xf numFmtId="0" fontId="3" fillId="39" borderId="25" xfId="0" applyFont="1" applyFill="1" applyBorder="1" applyAlignment="1">
      <alignment horizontal="left" vertical="top" wrapText="1"/>
    </xf>
    <xf numFmtId="0" fontId="3" fillId="39" borderId="32" xfId="0" applyFont="1" applyFill="1" applyBorder="1" applyAlignment="1">
      <alignment horizontal="left" vertical="top"/>
    </xf>
    <xf numFmtId="0" fontId="3" fillId="39" borderId="16" xfId="0" applyFont="1" applyFill="1" applyBorder="1" applyAlignment="1">
      <alignment horizontal="left" vertical="top"/>
    </xf>
    <xf numFmtId="0" fontId="3" fillId="39" borderId="43" xfId="0" applyFont="1" applyFill="1" applyBorder="1" applyAlignment="1">
      <alignment horizontal="left" vertical="top"/>
    </xf>
    <xf numFmtId="0" fontId="3" fillId="38" borderId="19" xfId="0" applyFont="1" applyFill="1" applyBorder="1" applyAlignment="1">
      <alignment horizontal="left" vertical="top" wrapText="1"/>
    </xf>
    <xf numFmtId="0" fontId="3" fillId="38" borderId="33" xfId="0" applyFont="1" applyFill="1" applyBorder="1" applyAlignment="1">
      <alignment horizontal="left" vertical="top" wrapText="1"/>
    </xf>
    <xf numFmtId="0" fontId="3" fillId="38" borderId="18" xfId="0" applyFont="1" applyFill="1" applyBorder="1" applyAlignment="1">
      <alignment horizontal="left" vertical="top" wrapText="1"/>
    </xf>
    <xf numFmtId="0" fontId="3" fillId="37" borderId="19" xfId="0" applyFont="1" applyFill="1" applyBorder="1" applyAlignment="1">
      <alignment horizontal="left" vertical="top" wrapText="1"/>
    </xf>
    <xf numFmtId="0" fontId="3" fillId="37" borderId="33" xfId="0" applyFont="1" applyFill="1" applyBorder="1" applyAlignment="1">
      <alignment horizontal="left" vertical="top" wrapText="1"/>
    </xf>
    <xf numFmtId="0" fontId="3" fillId="37" borderId="18" xfId="0" applyFont="1" applyFill="1" applyBorder="1" applyAlignment="1">
      <alignment horizontal="left" vertical="top" wrapText="1"/>
    </xf>
    <xf numFmtId="0" fontId="3" fillId="37" borderId="10" xfId="0" applyFont="1" applyFill="1" applyBorder="1" applyAlignment="1">
      <alignment horizontal="left" vertical="top" wrapText="1"/>
    </xf>
    <xf numFmtId="0" fontId="3" fillId="38" borderId="10" xfId="0" applyFont="1" applyFill="1" applyBorder="1" applyAlignment="1">
      <alignment horizontal="left"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Percent 2"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dimension ref="B3:H73"/>
  <sheetViews>
    <sheetView tabSelected="1" zoomScale="78" zoomScaleNormal="78" zoomScalePageLayoutView="0" workbookViewId="0" topLeftCell="A1">
      <selection activeCell="D53" sqref="D53"/>
    </sheetView>
  </sheetViews>
  <sheetFormatPr defaultColWidth="8.8515625" defaultRowHeight="12.75"/>
  <cols>
    <col min="1" max="1" width="4.140625" style="1" customWidth="1"/>
    <col min="2" max="2" width="8.7109375" style="0" customWidth="1"/>
    <col min="3" max="3" width="25.140625" style="15" customWidth="1"/>
    <col min="4" max="4" width="73.57421875" style="1" customWidth="1"/>
    <col min="5" max="5" width="109.57421875" style="1" customWidth="1"/>
    <col min="6" max="7" width="55.00390625" style="1" customWidth="1"/>
    <col min="8" max="8" width="41.57421875" style="1" customWidth="1"/>
    <col min="9" max="16384" width="8.8515625" style="1" customWidth="1"/>
  </cols>
  <sheetData>
    <row r="1" ht="15"/>
    <row r="2" ht="15.75" thickBot="1"/>
    <row r="3" spans="3:5" ht="25.5" customHeight="1" thickBot="1">
      <c r="C3" s="78" t="s">
        <v>163</v>
      </c>
      <c r="D3" s="125" t="s">
        <v>240</v>
      </c>
      <c r="E3" s="125"/>
    </row>
    <row r="4" ht="15">
      <c r="D4" s="77"/>
    </row>
    <row r="5" spans="5:7" ht="15">
      <c r="E5" s="5"/>
      <c r="G5" s="11"/>
    </row>
    <row r="6" spans="3:7" ht="80.25" customHeight="1" thickBot="1">
      <c r="C6" s="28" t="s">
        <v>4</v>
      </c>
      <c r="D6" s="28" t="s">
        <v>83</v>
      </c>
      <c r="E6" s="28" t="s">
        <v>241</v>
      </c>
      <c r="F6" s="29" t="s">
        <v>8</v>
      </c>
      <c r="G6" s="28" t="s">
        <v>7</v>
      </c>
    </row>
    <row r="7" spans="2:7" ht="75.75" thickBot="1">
      <c r="B7" s="1"/>
      <c r="C7" s="30" t="s">
        <v>5</v>
      </c>
      <c r="D7" s="31" t="s">
        <v>164</v>
      </c>
      <c r="E7" s="31" t="s">
        <v>0</v>
      </c>
      <c r="F7" s="31" t="s">
        <v>0</v>
      </c>
      <c r="G7" s="32" t="s">
        <v>0</v>
      </c>
    </row>
    <row r="8" spans="2:7" ht="211.5" customHeight="1">
      <c r="B8" s="1"/>
      <c r="C8" s="126" t="s">
        <v>6</v>
      </c>
      <c r="D8" s="33" t="s">
        <v>86</v>
      </c>
      <c r="E8" s="34" t="s">
        <v>151</v>
      </c>
      <c r="F8" s="33" t="s">
        <v>76</v>
      </c>
      <c r="G8" s="119" t="s">
        <v>17</v>
      </c>
    </row>
    <row r="9" spans="2:8" ht="330">
      <c r="B9" s="1"/>
      <c r="C9" s="127"/>
      <c r="D9" s="12" t="s">
        <v>82</v>
      </c>
      <c r="E9" s="12" t="s">
        <v>228</v>
      </c>
      <c r="F9" s="12" t="s">
        <v>75</v>
      </c>
      <c r="G9" s="120"/>
      <c r="H9" s="2"/>
    </row>
    <row r="10" spans="2:7" ht="165" customHeight="1" thickBot="1">
      <c r="B10" s="1"/>
      <c r="C10" s="128"/>
      <c r="D10" s="35" t="s">
        <v>3</v>
      </c>
      <c r="E10" s="35" t="s">
        <v>70</v>
      </c>
      <c r="F10" s="35" t="s">
        <v>77</v>
      </c>
      <c r="G10" s="121"/>
    </row>
    <row r="11" spans="2:7" ht="303" customHeight="1">
      <c r="B11" s="1"/>
      <c r="C11" s="116" t="s">
        <v>9</v>
      </c>
      <c r="D11" s="33" t="s">
        <v>242</v>
      </c>
      <c r="E11" s="101" t="s">
        <v>227</v>
      </c>
      <c r="F11" s="33" t="s">
        <v>74</v>
      </c>
      <c r="G11" s="36" t="s">
        <v>16</v>
      </c>
    </row>
    <row r="12" spans="2:7" ht="90.75" customHeight="1">
      <c r="B12" s="1"/>
      <c r="C12" s="117"/>
      <c r="D12" s="12" t="s">
        <v>81</v>
      </c>
      <c r="E12" s="8" t="s">
        <v>153</v>
      </c>
      <c r="F12" s="12" t="s">
        <v>73</v>
      </c>
      <c r="G12" s="37" t="s">
        <v>20</v>
      </c>
    </row>
    <row r="13" spans="2:7" ht="132.75" customHeight="1">
      <c r="B13" s="1"/>
      <c r="C13" s="117"/>
      <c r="D13" s="12" t="s">
        <v>244</v>
      </c>
      <c r="E13" s="10" t="s">
        <v>201</v>
      </c>
      <c r="F13" s="12" t="s">
        <v>80</v>
      </c>
      <c r="G13" s="37" t="s">
        <v>19</v>
      </c>
    </row>
    <row r="14" spans="2:7" ht="135">
      <c r="B14" s="1"/>
      <c r="C14" s="117"/>
      <c r="D14" s="12" t="s">
        <v>243</v>
      </c>
      <c r="E14" s="9" t="s">
        <v>18</v>
      </c>
      <c r="F14" s="12" t="s">
        <v>72</v>
      </c>
      <c r="G14" s="37" t="s">
        <v>15</v>
      </c>
    </row>
    <row r="15" spans="2:7" ht="45.75" thickBot="1">
      <c r="B15" s="1"/>
      <c r="C15" s="118"/>
      <c r="D15" s="35" t="s">
        <v>165</v>
      </c>
      <c r="E15" s="38" t="s">
        <v>67</v>
      </c>
      <c r="F15" s="35" t="s">
        <v>71</v>
      </c>
      <c r="G15" s="39" t="s">
        <v>2</v>
      </c>
    </row>
    <row r="16" spans="2:7" ht="36.75" customHeight="1">
      <c r="B16" s="1"/>
      <c r="C16" s="26"/>
      <c r="D16" s="41" t="s">
        <v>84</v>
      </c>
      <c r="E16" s="129" t="s">
        <v>21</v>
      </c>
      <c r="F16" s="130"/>
      <c r="G16" s="131"/>
    </row>
    <row r="17" spans="2:7" ht="147.75" customHeight="1">
      <c r="B17" s="1"/>
      <c r="C17" s="80" t="s">
        <v>1</v>
      </c>
      <c r="D17" s="79" t="s">
        <v>249</v>
      </c>
      <c r="E17" s="113" t="s">
        <v>223</v>
      </c>
      <c r="F17" s="114"/>
      <c r="G17" s="115"/>
    </row>
    <row r="18" spans="2:7" ht="60">
      <c r="B18" s="1"/>
      <c r="C18" s="80"/>
      <c r="D18" s="79" t="s">
        <v>232</v>
      </c>
      <c r="E18" s="113" t="s">
        <v>214</v>
      </c>
      <c r="F18" s="114"/>
      <c r="G18" s="115"/>
    </row>
    <row r="19" spans="2:7" ht="45">
      <c r="B19" s="1"/>
      <c r="C19" s="80"/>
      <c r="D19" s="79" t="s">
        <v>233</v>
      </c>
      <c r="E19" s="113" t="s">
        <v>224</v>
      </c>
      <c r="F19" s="114"/>
      <c r="G19" s="115"/>
    </row>
    <row r="20" spans="2:7" ht="33.75" customHeight="1">
      <c r="B20" s="1"/>
      <c r="C20" s="87"/>
      <c r="D20" s="79" t="s">
        <v>234</v>
      </c>
      <c r="E20" s="113" t="s">
        <v>222</v>
      </c>
      <c r="F20" s="114"/>
      <c r="G20" s="115"/>
    </row>
    <row r="21" spans="2:7" ht="51" customHeight="1">
      <c r="B21" s="1"/>
      <c r="C21" s="80"/>
      <c r="D21" s="92" t="s">
        <v>235</v>
      </c>
      <c r="E21" s="113" t="s">
        <v>215</v>
      </c>
      <c r="F21" s="114"/>
      <c r="G21" s="115"/>
    </row>
    <row r="22" spans="2:7" ht="25.5" customHeight="1">
      <c r="B22" s="1"/>
      <c r="C22" s="80"/>
      <c r="D22" s="79" t="s">
        <v>236</v>
      </c>
      <c r="E22" s="113" t="s">
        <v>216</v>
      </c>
      <c r="F22" s="114"/>
      <c r="G22" s="115"/>
    </row>
    <row r="23" spans="2:7" ht="45">
      <c r="B23" s="1"/>
      <c r="C23" s="80"/>
      <c r="D23" s="79" t="s">
        <v>237</v>
      </c>
      <c r="E23" s="107" t="s">
        <v>225</v>
      </c>
      <c r="F23" s="108"/>
      <c r="G23" s="109"/>
    </row>
    <row r="24" spans="2:7" ht="60.75" customHeight="1">
      <c r="B24" s="1"/>
      <c r="C24" s="80"/>
      <c r="D24" s="10" t="s">
        <v>238</v>
      </c>
      <c r="E24" s="113" t="s">
        <v>217</v>
      </c>
      <c r="F24" s="114"/>
      <c r="G24" s="115"/>
    </row>
    <row r="25" spans="2:7" ht="36.75" customHeight="1">
      <c r="B25" s="1"/>
      <c r="C25" s="80"/>
      <c r="D25" s="10" t="s">
        <v>239</v>
      </c>
      <c r="E25" s="113" t="s">
        <v>218</v>
      </c>
      <c r="F25" s="114"/>
      <c r="G25" s="115"/>
    </row>
    <row r="26" spans="2:7" ht="60">
      <c r="B26" s="1"/>
      <c r="C26" s="86" t="s">
        <v>10</v>
      </c>
      <c r="D26" s="42" t="str">
        <f>D11</f>
        <v>Output 1.1: Adolescents were empowered with new knowledge and skills, and changed attitudes on child protection, GBV and sexual violence, SRHR, child and women's rights, child labor, child trafficking and gender as well as DRR</v>
      </c>
      <c r="E26" s="110"/>
      <c r="F26" s="111"/>
      <c r="G26" s="112"/>
    </row>
    <row r="27" spans="2:7" ht="45">
      <c r="B27" s="1"/>
      <c r="C27" s="87"/>
      <c r="D27" s="6" t="s">
        <v>180</v>
      </c>
      <c r="E27" s="113" t="s">
        <v>204</v>
      </c>
      <c r="F27" s="114"/>
      <c r="G27" s="115"/>
    </row>
    <row r="28" spans="2:7" ht="15">
      <c r="B28" s="1"/>
      <c r="C28" s="87"/>
      <c r="D28" s="12" t="s">
        <v>45</v>
      </c>
      <c r="E28" s="16" t="s">
        <v>221</v>
      </c>
      <c r="F28" s="22"/>
      <c r="G28" s="23"/>
    </row>
    <row r="29" spans="2:7" ht="48" customHeight="1">
      <c r="B29" s="1"/>
      <c r="C29" s="87"/>
      <c r="D29" s="7" t="s">
        <v>245</v>
      </c>
      <c r="E29" s="107" t="s">
        <v>203</v>
      </c>
      <c r="F29" s="108"/>
      <c r="G29" s="109"/>
    </row>
    <row r="30" spans="2:7" ht="60">
      <c r="B30" s="1"/>
      <c r="C30" s="87"/>
      <c r="D30" s="12" t="s">
        <v>170</v>
      </c>
      <c r="E30" s="104" t="s">
        <v>206</v>
      </c>
      <c r="F30" s="105"/>
      <c r="G30" s="106"/>
    </row>
    <row r="31" spans="2:7" ht="15">
      <c r="B31" s="1"/>
      <c r="C31" s="87"/>
      <c r="D31" s="6" t="s">
        <v>219</v>
      </c>
      <c r="E31" s="104" t="s">
        <v>220</v>
      </c>
      <c r="F31" s="105"/>
      <c r="G31" s="106"/>
    </row>
    <row r="32" spans="2:7" ht="45">
      <c r="B32" s="1"/>
      <c r="C32" s="87"/>
      <c r="D32" s="12" t="s">
        <v>172</v>
      </c>
      <c r="E32" s="104" t="s">
        <v>207</v>
      </c>
      <c r="F32" s="105"/>
      <c r="G32" s="106"/>
    </row>
    <row r="33" spans="2:7" ht="30">
      <c r="B33" s="1"/>
      <c r="C33" s="87"/>
      <c r="D33" s="12" t="s">
        <v>173</v>
      </c>
      <c r="E33" s="104" t="s">
        <v>208</v>
      </c>
      <c r="F33" s="105"/>
      <c r="G33" s="106"/>
    </row>
    <row r="34" spans="2:7" ht="45">
      <c r="B34" s="1"/>
      <c r="C34" s="87"/>
      <c r="D34" s="12" t="s">
        <v>179</v>
      </c>
      <c r="E34" s="113" t="s">
        <v>204</v>
      </c>
      <c r="F34" s="114"/>
      <c r="G34" s="115"/>
    </row>
    <row r="35" spans="2:7" ht="90">
      <c r="B35" s="1"/>
      <c r="C35" s="87"/>
      <c r="D35" s="103" t="s">
        <v>174</v>
      </c>
      <c r="E35" s="107" t="s">
        <v>203</v>
      </c>
      <c r="F35" s="108"/>
      <c r="G35" s="109"/>
    </row>
    <row r="36" spans="2:7" ht="15">
      <c r="B36" s="1"/>
      <c r="C36" s="87"/>
      <c r="D36" s="12" t="s">
        <v>175</v>
      </c>
      <c r="E36" s="104" t="s">
        <v>226</v>
      </c>
      <c r="F36" s="105"/>
      <c r="G36" s="106"/>
    </row>
    <row r="37" spans="2:7" ht="45">
      <c r="B37" s="1"/>
      <c r="C37" s="87"/>
      <c r="D37" s="12" t="s">
        <v>178</v>
      </c>
      <c r="E37" s="113" t="s">
        <v>204</v>
      </c>
      <c r="F37" s="114"/>
      <c r="G37" s="115"/>
    </row>
    <row r="38" spans="2:7" ht="105">
      <c r="B38" s="1"/>
      <c r="C38" s="87"/>
      <c r="D38" s="103" t="s">
        <v>171</v>
      </c>
      <c r="E38" s="107" t="s">
        <v>203</v>
      </c>
      <c r="F38" s="108"/>
      <c r="G38" s="109"/>
    </row>
    <row r="39" spans="2:7" ht="15">
      <c r="B39" s="1"/>
      <c r="C39" s="87"/>
      <c r="D39" s="12" t="s">
        <v>176</v>
      </c>
      <c r="E39" s="81" t="s">
        <v>226</v>
      </c>
      <c r="F39" s="82"/>
      <c r="G39" s="83"/>
    </row>
    <row r="40" spans="2:7" ht="60">
      <c r="B40" s="1"/>
      <c r="C40" s="122" t="s">
        <v>11</v>
      </c>
      <c r="D40" s="42" t="str">
        <f>D12</f>
        <v>Output 2.1: Caregivers obtained new knowledge, changed practices and attitudes on child protection, GBV and sexual violence, on domestic violence, child development and parenting, on child and women's rights as well as gender</v>
      </c>
      <c r="E40" s="110"/>
      <c r="F40" s="111"/>
      <c r="G40" s="112"/>
    </row>
    <row r="41" spans="2:7" ht="30">
      <c r="B41" s="1"/>
      <c r="C41" s="123"/>
      <c r="D41" s="6" t="s">
        <v>177</v>
      </c>
      <c r="E41" s="113" t="s">
        <v>204</v>
      </c>
      <c r="F41" s="114"/>
      <c r="G41" s="115"/>
    </row>
    <row r="42" spans="2:7" ht="15">
      <c r="B42" s="1"/>
      <c r="C42" s="123"/>
      <c r="D42" s="6" t="s">
        <v>181</v>
      </c>
      <c r="E42" s="100" t="s">
        <v>221</v>
      </c>
      <c r="F42" s="24"/>
      <c r="G42" s="25"/>
    </row>
    <row r="43" spans="2:7" ht="60">
      <c r="B43" s="1"/>
      <c r="C43" s="123"/>
      <c r="D43" s="7" t="s">
        <v>182</v>
      </c>
      <c r="E43" s="107" t="s">
        <v>203</v>
      </c>
      <c r="F43" s="108"/>
      <c r="G43" s="109"/>
    </row>
    <row r="44" spans="2:7" ht="60">
      <c r="B44" s="1"/>
      <c r="C44" s="124"/>
      <c r="D44" s="12" t="s">
        <v>166</v>
      </c>
      <c r="E44" s="104" t="s">
        <v>206</v>
      </c>
      <c r="F44" s="105"/>
      <c r="G44" s="106"/>
    </row>
    <row r="45" spans="2:7" ht="90">
      <c r="B45" s="1"/>
      <c r="C45" s="122" t="s">
        <v>12</v>
      </c>
      <c r="D45" s="42" t="str">
        <f>D13</f>
        <v>Output 2.2: Teachers enhanced knowledge and skills on child protection, GBV and sexual violence, on DRR, on child development, child and women's rights as well as gender and changed practices towards positive discipline; Madrasha teachers/religious leaders increased their awareness and knowledge on child protection, GBV and sexual violence, as well as positive discipline</v>
      </c>
      <c r="E45" s="110"/>
      <c r="F45" s="111"/>
      <c r="G45" s="112"/>
    </row>
    <row r="46" spans="2:7" ht="45">
      <c r="B46" s="1"/>
      <c r="C46" s="123"/>
      <c r="D46" s="6" t="s">
        <v>192</v>
      </c>
      <c r="E46" s="113" t="s">
        <v>204</v>
      </c>
      <c r="F46" s="114"/>
      <c r="G46" s="115"/>
    </row>
    <row r="47" spans="2:7" ht="75">
      <c r="B47" s="1"/>
      <c r="C47" s="123"/>
      <c r="D47" s="103" t="s">
        <v>246</v>
      </c>
      <c r="E47" s="107" t="s">
        <v>203</v>
      </c>
      <c r="F47" s="108"/>
      <c r="G47" s="109"/>
    </row>
    <row r="48" spans="2:7" ht="60">
      <c r="B48" s="1"/>
      <c r="C48" s="123"/>
      <c r="D48" s="12" t="s">
        <v>167</v>
      </c>
      <c r="E48" s="104" t="s">
        <v>206</v>
      </c>
      <c r="F48" s="105"/>
      <c r="G48" s="106"/>
    </row>
    <row r="49" spans="2:7" ht="15">
      <c r="B49" s="1"/>
      <c r="C49" s="123"/>
      <c r="D49" s="6" t="s">
        <v>219</v>
      </c>
      <c r="E49" s="104" t="s">
        <v>220</v>
      </c>
      <c r="F49" s="105"/>
      <c r="G49" s="106"/>
    </row>
    <row r="50" spans="2:7" ht="30">
      <c r="B50" s="1"/>
      <c r="C50" s="123"/>
      <c r="D50" s="12" t="s">
        <v>196</v>
      </c>
      <c r="E50" s="113" t="s">
        <v>204</v>
      </c>
      <c r="F50" s="114"/>
      <c r="G50" s="115"/>
    </row>
    <row r="51" spans="2:7" ht="45">
      <c r="B51" s="1"/>
      <c r="C51" s="123"/>
      <c r="D51" s="103" t="s">
        <v>190</v>
      </c>
      <c r="E51" s="107" t="s">
        <v>203</v>
      </c>
      <c r="F51" s="108"/>
      <c r="G51" s="109"/>
    </row>
    <row r="52" spans="2:7" ht="24" customHeight="1">
      <c r="B52" s="1"/>
      <c r="C52" s="124"/>
      <c r="D52" s="12" t="s">
        <v>191</v>
      </c>
      <c r="E52" s="104" t="s">
        <v>205</v>
      </c>
      <c r="F52" s="105"/>
      <c r="G52" s="106"/>
    </row>
    <row r="53" spans="2:7" ht="60">
      <c r="B53" s="1"/>
      <c r="C53" s="122" t="s">
        <v>13</v>
      </c>
      <c r="D53" s="42" t="str">
        <f>D14</f>
        <v>Output 3.1: CBCPMs members, including majhis, increased their knowledge on child protection, GBV and sexual violence, on DRR, on domestic violence, child and women's rights as well as gender, and agreed on actions for child protection</v>
      </c>
      <c r="E53" s="110"/>
      <c r="F53" s="111"/>
      <c r="G53" s="112"/>
    </row>
    <row r="54" spans="2:7" ht="15">
      <c r="B54" s="1"/>
      <c r="C54" s="123"/>
      <c r="D54" s="12" t="s">
        <v>46</v>
      </c>
      <c r="E54" s="104" t="s">
        <v>221</v>
      </c>
      <c r="F54" s="105"/>
      <c r="G54" s="106"/>
    </row>
    <row r="55" spans="2:7" ht="60">
      <c r="B55" s="1"/>
      <c r="C55" s="123"/>
      <c r="D55" s="103" t="s">
        <v>247</v>
      </c>
      <c r="E55" s="107" t="s">
        <v>203</v>
      </c>
      <c r="F55" s="108"/>
      <c r="G55" s="109"/>
    </row>
    <row r="56" spans="2:7" ht="30">
      <c r="B56" s="1"/>
      <c r="C56" s="123"/>
      <c r="D56" s="12" t="s">
        <v>47</v>
      </c>
      <c r="E56" s="107" t="s">
        <v>210</v>
      </c>
      <c r="F56" s="108"/>
      <c r="G56" s="109"/>
    </row>
    <row r="57" spans="2:7" ht="60">
      <c r="B57" s="1"/>
      <c r="C57" s="123"/>
      <c r="D57" s="12" t="s">
        <v>168</v>
      </c>
      <c r="E57" s="104" t="s">
        <v>209</v>
      </c>
      <c r="F57" s="105"/>
      <c r="G57" s="106"/>
    </row>
    <row r="58" spans="2:7" ht="15">
      <c r="B58" s="1"/>
      <c r="C58" s="123"/>
      <c r="D58" s="6" t="s">
        <v>219</v>
      </c>
      <c r="E58" s="104" t="s">
        <v>220</v>
      </c>
      <c r="F58" s="105"/>
      <c r="G58" s="106"/>
    </row>
    <row r="59" spans="2:7" ht="30">
      <c r="B59" s="1"/>
      <c r="C59" s="124"/>
      <c r="D59" s="12" t="s">
        <v>169</v>
      </c>
      <c r="E59" s="104" t="s">
        <v>205</v>
      </c>
      <c r="F59" s="105"/>
      <c r="G59" s="106"/>
    </row>
    <row r="60" spans="2:7" ht="45">
      <c r="B60" s="1"/>
      <c r="C60" s="122" t="s">
        <v>14</v>
      </c>
      <c r="D60" s="42" t="str">
        <f>D15</f>
        <v>Output 3.2:  Coordination and follow-up were improved with different actors, especially those that work on CBCPMs and provide referral services</v>
      </c>
      <c r="E60" s="110"/>
      <c r="F60" s="111"/>
      <c r="G60" s="112"/>
    </row>
    <row r="61" spans="2:7" ht="30">
      <c r="B61" s="1"/>
      <c r="C61" s="123"/>
      <c r="D61" s="12" t="s">
        <v>49</v>
      </c>
      <c r="E61" s="104" t="s">
        <v>211</v>
      </c>
      <c r="F61" s="105"/>
      <c r="G61" s="106"/>
    </row>
    <row r="62" spans="2:7" ht="15">
      <c r="B62" s="1"/>
      <c r="C62" s="123"/>
      <c r="D62" s="103" t="s">
        <v>48</v>
      </c>
      <c r="E62" s="104" t="s">
        <v>212</v>
      </c>
      <c r="F62" s="105"/>
      <c r="G62" s="106"/>
    </row>
    <row r="63" spans="2:7" ht="15">
      <c r="B63" s="1"/>
      <c r="C63" s="124"/>
      <c r="D63" s="12" t="s">
        <v>50</v>
      </c>
      <c r="E63" s="104" t="s">
        <v>213</v>
      </c>
      <c r="F63" s="105"/>
      <c r="G63" s="106"/>
    </row>
    <row r="64" ht="15">
      <c r="B64" s="1"/>
    </row>
    <row r="65" ht="15">
      <c r="B65" s="1"/>
    </row>
    <row r="66" ht="15">
      <c r="B66" s="1"/>
    </row>
    <row r="67" ht="15">
      <c r="B67" s="1"/>
    </row>
    <row r="68" ht="15">
      <c r="B68" s="1"/>
    </row>
    <row r="69" ht="15">
      <c r="B69" s="1"/>
    </row>
    <row r="70" ht="15">
      <c r="B70" s="1"/>
    </row>
    <row r="71" ht="15">
      <c r="B71" s="1"/>
    </row>
    <row r="72" ht="15">
      <c r="B72" s="1"/>
    </row>
    <row r="73" ht="15">
      <c r="B73" s="1"/>
    </row>
    <row r="77" ht="15"/>
    <row r="78" ht="15"/>
    <row r="79" ht="15"/>
    <row r="80" ht="15"/>
    <row r="81" ht="15"/>
    <row r="82" ht="15"/>
    <row r="83" ht="15"/>
  </sheetData>
  <sheetProtection/>
  <mergeCells count="53">
    <mergeCell ref="C8:C10"/>
    <mergeCell ref="E16:G16"/>
    <mergeCell ref="E17:G17"/>
    <mergeCell ref="E37:G37"/>
    <mergeCell ref="E34:G34"/>
    <mergeCell ref="E46:G46"/>
    <mergeCell ref="E41:G41"/>
    <mergeCell ref="E27:G27"/>
    <mergeCell ref="E21:G21"/>
    <mergeCell ref="C40:C44"/>
    <mergeCell ref="C45:C52"/>
    <mergeCell ref="C53:C59"/>
    <mergeCell ref="E35:G35"/>
    <mergeCell ref="E31:G31"/>
    <mergeCell ref="E44:G44"/>
    <mergeCell ref="E49:G49"/>
    <mergeCell ref="E58:G58"/>
    <mergeCell ref="E57:G57"/>
    <mergeCell ref="E59:G59"/>
    <mergeCell ref="E53:G53"/>
    <mergeCell ref="E61:G61"/>
    <mergeCell ref="E62:G62"/>
    <mergeCell ref="E63:G63"/>
    <mergeCell ref="E60:G60"/>
    <mergeCell ref="E50:G50"/>
    <mergeCell ref="D3:E3"/>
    <mergeCell ref="E23:G23"/>
    <mergeCell ref="E26:G26"/>
    <mergeCell ref="E20:G20"/>
    <mergeCell ref="E19:G19"/>
    <mergeCell ref="C11:C15"/>
    <mergeCell ref="G8:G10"/>
    <mergeCell ref="E18:G18"/>
    <mergeCell ref="E55:G55"/>
    <mergeCell ref="C60:C63"/>
    <mergeCell ref="E29:G29"/>
    <mergeCell ref="E30:G30"/>
    <mergeCell ref="E32:G32"/>
    <mergeCell ref="E36:G36"/>
    <mergeCell ref="E56:G56"/>
    <mergeCell ref="E24:G24"/>
    <mergeCell ref="E25:G25"/>
    <mergeCell ref="E33:G33"/>
    <mergeCell ref="E40:G40"/>
    <mergeCell ref="E38:G38"/>
    <mergeCell ref="E22:G22"/>
    <mergeCell ref="E54:G54"/>
    <mergeCell ref="E51:G51"/>
    <mergeCell ref="E43:G43"/>
    <mergeCell ref="E47:G47"/>
    <mergeCell ref="E45:G45"/>
    <mergeCell ref="E48:G48"/>
    <mergeCell ref="E52:G52"/>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C3:O59"/>
  <sheetViews>
    <sheetView zoomScalePageLayoutView="0" workbookViewId="0" topLeftCell="A1">
      <selection activeCell="C3" sqref="C3"/>
    </sheetView>
  </sheetViews>
  <sheetFormatPr defaultColWidth="8.8515625" defaultRowHeight="12.75"/>
  <cols>
    <col min="1" max="1" width="4.140625" style="1" customWidth="1"/>
    <col min="2" max="2" width="4.57421875" style="1" customWidth="1"/>
    <col min="3" max="3" width="36.140625" style="1" customWidth="1"/>
    <col min="4" max="4" width="28.140625" style="1" customWidth="1"/>
    <col min="5" max="5" width="19.57421875" style="1" customWidth="1"/>
    <col min="6" max="6" width="12.8515625" style="1" customWidth="1"/>
    <col min="7" max="9" width="8.8515625" style="1" customWidth="1"/>
    <col min="10" max="10" width="18.140625" style="88" customWidth="1"/>
    <col min="11" max="11" width="11.8515625" style="1" customWidth="1"/>
    <col min="12" max="12" width="12.00390625" style="1" customWidth="1"/>
    <col min="13" max="13" width="14.8515625" style="1" customWidth="1"/>
    <col min="14" max="16384" width="8.8515625" style="1" customWidth="1"/>
  </cols>
  <sheetData>
    <row r="1" ht="15"/>
    <row r="2" ht="15.75" thickBot="1"/>
    <row r="3" ht="15.75" thickBot="1">
      <c r="C3" s="67" t="s">
        <v>133</v>
      </c>
    </row>
    <row r="4" ht="15"/>
    <row r="5" ht="15"/>
    <row r="6" spans="3:13" s="46" customFormat="1" ht="33.75">
      <c r="C6" s="48" t="s">
        <v>87</v>
      </c>
      <c r="D6" s="47" t="s">
        <v>88</v>
      </c>
      <c r="E6" s="44" t="s">
        <v>90</v>
      </c>
      <c r="F6" s="44" t="s">
        <v>89</v>
      </c>
      <c r="G6" s="144" t="s">
        <v>130</v>
      </c>
      <c r="H6" s="144"/>
      <c r="I6" s="144"/>
      <c r="J6" s="85" t="s">
        <v>91</v>
      </c>
      <c r="K6" s="44" t="s">
        <v>131</v>
      </c>
      <c r="L6" s="44" t="s">
        <v>107</v>
      </c>
      <c r="M6" s="44" t="s">
        <v>132</v>
      </c>
    </row>
    <row r="7" spans="3:13" s="46" customFormat="1" ht="68.25" thickBot="1">
      <c r="C7" s="65"/>
      <c r="D7" s="65" t="s">
        <v>120</v>
      </c>
      <c r="E7" s="66" t="s">
        <v>119</v>
      </c>
      <c r="F7" s="65" t="s">
        <v>105</v>
      </c>
      <c r="G7" s="65" t="s">
        <v>101</v>
      </c>
      <c r="H7" s="65" t="s">
        <v>102</v>
      </c>
      <c r="I7" s="65" t="s">
        <v>103</v>
      </c>
      <c r="J7" s="66" t="s">
        <v>104</v>
      </c>
      <c r="K7" s="66" t="s">
        <v>99</v>
      </c>
      <c r="L7" s="66" t="s">
        <v>118</v>
      </c>
      <c r="M7" s="66" t="s">
        <v>100</v>
      </c>
    </row>
    <row r="8" spans="3:13" ht="67.5">
      <c r="C8" s="58" t="str">
        <f>'Results Framework'!D26</f>
        <v>Output 1.1: Adolescents were empowered with new knowledge and skills, and changed attitudes on child protection, GBV and sexual violence, SRHR, child and women's rights, child labor, child trafficking and gender as well as DRR</v>
      </c>
      <c r="D8" s="145" t="str">
        <f>'Results Framework'!D29</f>
        <v>1.1.3 Train Adolescent Club members as per curriculum on child protection, GBV and sexual violence, domestic violence, child and women's rights, child labor, child trafficking and gender, as well as DRR, and organize refreshers</v>
      </c>
      <c r="E8" s="145"/>
      <c r="F8" s="145"/>
      <c r="G8" s="145"/>
      <c r="H8" s="145"/>
      <c r="I8" s="145"/>
      <c r="J8" s="145"/>
      <c r="K8" s="145"/>
      <c r="L8" s="145"/>
      <c r="M8" s="146"/>
    </row>
    <row r="9" spans="3:13" ht="75">
      <c r="C9" s="49" t="s">
        <v>149</v>
      </c>
      <c r="D9" s="4" t="s">
        <v>92</v>
      </c>
      <c r="E9" s="12" t="s">
        <v>97</v>
      </c>
      <c r="F9" s="43" t="s">
        <v>96</v>
      </c>
      <c r="G9" s="43">
        <v>500</v>
      </c>
      <c r="H9" s="43">
        <v>500</v>
      </c>
      <c r="I9" s="43">
        <f>G9+H9</f>
        <v>1000</v>
      </c>
      <c r="J9" s="89" t="s">
        <v>106</v>
      </c>
      <c r="K9" s="4">
        <v>50</v>
      </c>
      <c r="L9" s="4">
        <f>I9/K9</f>
        <v>20</v>
      </c>
      <c r="M9" s="50" t="s">
        <v>108</v>
      </c>
    </row>
    <row r="10" spans="3:13" ht="32.25" customHeight="1">
      <c r="C10" s="51"/>
      <c r="D10" s="4" t="s">
        <v>93</v>
      </c>
      <c r="E10" s="45" t="s">
        <v>97</v>
      </c>
      <c r="F10" s="43" t="s">
        <v>187</v>
      </c>
      <c r="G10" s="43">
        <v>160</v>
      </c>
      <c r="H10" s="43">
        <v>160</v>
      </c>
      <c r="I10" s="43">
        <f>G10+H10</f>
        <v>320</v>
      </c>
      <c r="J10" s="89" t="s">
        <v>98</v>
      </c>
      <c r="K10" s="4">
        <v>16</v>
      </c>
      <c r="L10" s="4">
        <f>I10/K10</f>
        <v>20</v>
      </c>
      <c r="M10" s="50" t="s">
        <v>108</v>
      </c>
    </row>
    <row r="11" spans="3:13" ht="25.5">
      <c r="C11" s="51"/>
      <c r="D11" s="4" t="s">
        <v>94</v>
      </c>
      <c r="E11" s="45" t="s">
        <v>97</v>
      </c>
      <c r="F11" s="43" t="s">
        <v>95</v>
      </c>
      <c r="G11" s="43">
        <v>20</v>
      </c>
      <c r="H11" s="43">
        <v>20</v>
      </c>
      <c r="I11" s="43">
        <f>G11+H11</f>
        <v>40</v>
      </c>
      <c r="J11" s="89" t="s">
        <v>98</v>
      </c>
      <c r="K11" s="4">
        <v>2</v>
      </c>
      <c r="L11" s="4">
        <f>I11/K11</f>
        <v>20</v>
      </c>
      <c r="M11" s="50" t="s">
        <v>108</v>
      </c>
    </row>
    <row r="12" spans="3:13" ht="22.5" customHeight="1">
      <c r="C12" s="51"/>
      <c r="D12" s="147" t="str">
        <f>'Results Framework'!D32</f>
        <v>1.1.5 Support clubs to organise awareness raising activities on topics they chose, including sexual violence-related, for members of their community</v>
      </c>
      <c r="E12" s="148"/>
      <c r="F12" s="148"/>
      <c r="G12" s="148"/>
      <c r="H12" s="148"/>
      <c r="I12" s="148"/>
      <c r="J12" s="148"/>
      <c r="K12" s="148"/>
      <c r="L12" s="148"/>
      <c r="M12" s="149"/>
    </row>
    <row r="13" spans="3:13" ht="165">
      <c r="C13" s="51"/>
      <c r="D13" s="12" t="s">
        <v>157</v>
      </c>
      <c r="E13" s="45" t="s">
        <v>148</v>
      </c>
      <c r="F13" s="43" t="s">
        <v>188</v>
      </c>
      <c r="G13" s="43">
        <v>1800</v>
      </c>
      <c r="H13" s="43">
        <v>1800</v>
      </c>
      <c r="I13" s="43">
        <f>G13+H13</f>
        <v>3600</v>
      </c>
      <c r="J13" s="89" t="s">
        <v>122</v>
      </c>
      <c r="K13" s="4">
        <v>12</v>
      </c>
      <c r="L13" s="4">
        <f>I13/K13</f>
        <v>300</v>
      </c>
      <c r="M13" s="50" t="s">
        <v>116</v>
      </c>
    </row>
    <row r="14" spans="3:13" ht="38.25" customHeight="1">
      <c r="C14" s="69"/>
      <c r="D14" s="138" t="str">
        <f>'Results Framework'!D35</f>
        <v>1.1.8 Train group of adolescent girls as per curriculum through a girls-only space more in-depth on GBV and sexual violence (early/child marriage, rape/sexual abuse within marriage or dating relationships, sexual harassement/exploitation in the camps), SRHR and women's rights, and organize refreshers</v>
      </c>
      <c r="E14" s="138"/>
      <c r="F14" s="138"/>
      <c r="G14" s="138"/>
      <c r="H14" s="138"/>
      <c r="I14" s="138"/>
      <c r="J14" s="138"/>
      <c r="K14" s="138"/>
      <c r="L14" s="138"/>
      <c r="M14" s="139"/>
    </row>
    <row r="15" spans="3:13" ht="60">
      <c r="C15" s="49" t="s">
        <v>144</v>
      </c>
      <c r="D15" s="4" t="s">
        <v>92</v>
      </c>
      <c r="E15" s="12" t="s">
        <v>109</v>
      </c>
      <c r="F15" s="43" t="s">
        <v>96</v>
      </c>
      <c r="G15" s="43">
        <v>500</v>
      </c>
      <c r="H15" s="4">
        <v>0</v>
      </c>
      <c r="I15" s="4">
        <f>G15+H15</f>
        <v>500</v>
      </c>
      <c r="J15" s="89" t="s">
        <v>183</v>
      </c>
      <c r="K15" s="68">
        <v>25</v>
      </c>
      <c r="L15" s="4">
        <f>I15/K15</f>
        <v>20</v>
      </c>
      <c r="M15" s="50" t="s">
        <v>108</v>
      </c>
    </row>
    <row r="16" spans="3:13" ht="22.5">
      <c r="C16" s="52"/>
      <c r="D16" s="4" t="s">
        <v>93</v>
      </c>
      <c r="E16" s="45" t="s">
        <v>110</v>
      </c>
      <c r="F16" s="43" t="s">
        <v>187</v>
      </c>
      <c r="G16" s="43">
        <v>160</v>
      </c>
      <c r="H16" s="4">
        <v>0</v>
      </c>
      <c r="I16" s="4">
        <f>G16+H16</f>
        <v>160</v>
      </c>
      <c r="J16" s="89" t="s">
        <v>184</v>
      </c>
      <c r="K16" s="4">
        <v>8</v>
      </c>
      <c r="L16" s="4">
        <f>I16/K16</f>
        <v>20</v>
      </c>
      <c r="M16" s="50" t="s">
        <v>108</v>
      </c>
    </row>
    <row r="17" spans="3:13" ht="22.5">
      <c r="C17" s="52"/>
      <c r="D17" s="4" t="s">
        <v>94</v>
      </c>
      <c r="E17" s="45" t="s">
        <v>110</v>
      </c>
      <c r="F17" s="43" t="s">
        <v>95</v>
      </c>
      <c r="G17" s="43">
        <v>20</v>
      </c>
      <c r="H17" s="4">
        <v>0</v>
      </c>
      <c r="I17" s="4">
        <f>G17+H17</f>
        <v>20</v>
      </c>
      <c r="J17" s="89" t="s">
        <v>98</v>
      </c>
      <c r="K17" s="4">
        <v>1</v>
      </c>
      <c r="L17" s="4">
        <f>I17/K17</f>
        <v>20</v>
      </c>
      <c r="M17" s="50" t="s">
        <v>108</v>
      </c>
    </row>
    <row r="18" spans="3:13" ht="48" customHeight="1">
      <c r="C18" s="52"/>
      <c r="D18" s="138" t="str">
        <f>'Results Framework'!D38</f>
        <v>1.1.11 Train group of adolescent boys as per curriculum through a boys-only space more in-depth on GBV and sexual violence (rape/sexual abuse within marriage or dating relationships, sexual harassement/exploitation in the camps), gender (equitable gender roles, equitable and respectful relations/relationships, SRHR and consent, women's rights, and organize refreshers</v>
      </c>
      <c r="E18" s="138"/>
      <c r="F18" s="138"/>
      <c r="G18" s="138"/>
      <c r="H18" s="138"/>
      <c r="I18" s="138"/>
      <c r="J18" s="138"/>
      <c r="K18" s="138"/>
      <c r="L18" s="138"/>
      <c r="M18" s="139"/>
    </row>
    <row r="19" spans="3:13" ht="60">
      <c r="C19" s="49" t="s">
        <v>147</v>
      </c>
      <c r="D19" s="4" t="s">
        <v>92</v>
      </c>
      <c r="E19" s="12" t="s">
        <v>111</v>
      </c>
      <c r="F19" s="43" t="s">
        <v>96</v>
      </c>
      <c r="G19" s="43">
        <v>0</v>
      </c>
      <c r="H19" s="4">
        <v>500</v>
      </c>
      <c r="I19" s="4">
        <f>G19+H19</f>
        <v>500</v>
      </c>
      <c r="J19" s="89" t="s">
        <v>183</v>
      </c>
      <c r="K19" s="4">
        <v>25</v>
      </c>
      <c r="L19" s="4">
        <f>I19/K19</f>
        <v>20</v>
      </c>
      <c r="M19" s="50" t="s">
        <v>108</v>
      </c>
    </row>
    <row r="20" spans="3:13" ht="22.5">
      <c r="C20" s="52"/>
      <c r="D20" s="4" t="s">
        <v>93</v>
      </c>
      <c r="E20" s="45" t="s">
        <v>112</v>
      </c>
      <c r="F20" s="43" t="s">
        <v>187</v>
      </c>
      <c r="G20" s="43">
        <v>0</v>
      </c>
      <c r="H20" s="4">
        <v>160</v>
      </c>
      <c r="I20" s="4">
        <f>G20+H20</f>
        <v>160</v>
      </c>
      <c r="J20" s="89" t="s">
        <v>184</v>
      </c>
      <c r="K20" s="4">
        <v>8</v>
      </c>
      <c r="L20" s="4">
        <f>I20/K20</f>
        <v>20</v>
      </c>
      <c r="M20" s="50" t="s">
        <v>108</v>
      </c>
    </row>
    <row r="21" spans="3:13" ht="23.25" thickBot="1">
      <c r="C21" s="53"/>
      <c r="D21" s="54" t="s">
        <v>94</v>
      </c>
      <c r="E21" s="55" t="s">
        <v>112</v>
      </c>
      <c r="F21" s="57" t="s">
        <v>95</v>
      </c>
      <c r="G21" s="57">
        <v>0</v>
      </c>
      <c r="H21" s="54">
        <v>20</v>
      </c>
      <c r="I21" s="54">
        <f>G21+H21</f>
        <v>20</v>
      </c>
      <c r="J21" s="90" t="s">
        <v>98</v>
      </c>
      <c r="K21" s="54">
        <v>1</v>
      </c>
      <c r="L21" s="54">
        <f>I21/K21</f>
        <v>20</v>
      </c>
      <c r="M21" s="56" t="s">
        <v>108</v>
      </c>
    </row>
    <row r="22" spans="3:13" ht="67.5">
      <c r="C22" s="58" t="str">
        <f>'Results Framework'!D40</f>
        <v>Output 2.1: Caregivers obtained new knowledge, changed practices and attitudes on child protection, GBV and sexual violence, on domestic violence, child development and parenting, on child and women's rights as well as gender</v>
      </c>
      <c r="D22" s="145" t="str">
        <f>'Results Framework'!D43</f>
        <v>2.1.3 Train caregivers as per curriculum on child protection, GBV and sexual violence, on domestic violence, child development and positive parenting, on child and women's rights as well as gender, and organize refreshers</v>
      </c>
      <c r="E22" s="145"/>
      <c r="F22" s="145"/>
      <c r="G22" s="145"/>
      <c r="H22" s="145"/>
      <c r="I22" s="145"/>
      <c r="J22" s="145"/>
      <c r="K22" s="145"/>
      <c r="L22" s="145"/>
      <c r="M22" s="146"/>
    </row>
    <row r="23" spans="3:13" ht="45">
      <c r="C23" s="49" t="s">
        <v>129</v>
      </c>
      <c r="D23" s="4" t="s">
        <v>92</v>
      </c>
      <c r="E23" s="12" t="s">
        <v>113</v>
      </c>
      <c r="F23" s="43" t="s">
        <v>96</v>
      </c>
      <c r="G23" s="43">
        <v>375</v>
      </c>
      <c r="H23" s="43">
        <v>375</v>
      </c>
      <c r="I23" s="43">
        <f>G23+H23</f>
        <v>750</v>
      </c>
      <c r="J23" s="89" t="s">
        <v>122</v>
      </c>
      <c r="K23" s="4" t="s">
        <v>0</v>
      </c>
      <c r="L23" s="4" t="s">
        <v>0</v>
      </c>
      <c r="M23" s="50" t="s">
        <v>108</v>
      </c>
    </row>
    <row r="24" spans="3:13" ht="45">
      <c r="C24" s="52"/>
      <c r="D24" s="4" t="s">
        <v>93</v>
      </c>
      <c r="E24" s="45" t="s">
        <v>113</v>
      </c>
      <c r="F24" s="43" t="s">
        <v>187</v>
      </c>
      <c r="G24" s="43">
        <v>480</v>
      </c>
      <c r="H24" s="43">
        <v>480</v>
      </c>
      <c r="I24" s="43">
        <f>G24+H24</f>
        <v>960</v>
      </c>
      <c r="J24" s="89" t="s">
        <v>122</v>
      </c>
      <c r="K24" s="4" t="s">
        <v>0</v>
      </c>
      <c r="L24" s="4" t="s">
        <v>0</v>
      </c>
      <c r="M24" s="50" t="s">
        <v>108</v>
      </c>
    </row>
    <row r="25" spans="3:13" ht="45">
      <c r="C25" s="52"/>
      <c r="D25" s="4" t="s">
        <v>94</v>
      </c>
      <c r="E25" s="45" t="s">
        <v>113</v>
      </c>
      <c r="F25" s="43" t="s">
        <v>95</v>
      </c>
      <c r="G25" s="43">
        <v>250</v>
      </c>
      <c r="H25" s="43">
        <v>250</v>
      </c>
      <c r="I25" s="43">
        <f>G25+H25</f>
        <v>500</v>
      </c>
      <c r="J25" s="89" t="s">
        <v>122</v>
      </c>
      <c r="K25" s="4" t="s">
        <v>0</v>
      </c>
      <c r="L25" s="4" t="s">
        <v>0</v>
      </c>
      <c r="M25" s="50" t="s">
        <v>108</v>
      </c>
    </row>
    <row r="26" spans="3:13" ht="101.25">
      <c r="C26" s="59" t="str">
        <f>'Results Framework'!D45</f>
        <v>Output 2.2: Teachers enhanced knowledge and skills on child protection, GBV and sexual violence, on DRR, on child development, child and women's rights as well as gender and changed practices towards positive discipline; Madrasha teachers/religious leaders increased their awareness and knowledge on child protection, GBV and sexual violence, as well as positive discipline</v>
      </c>
      <c r="D26" s="138" t="str">
        <f>'Results Framework'!D47</f>
        <v>2.2.2 Train teachers of Learning Centers as per curriculum on child protection, GBV and sexual violence, on DRR, on child development and positive discipline, on child and women's rights and gender as well as PSS and PFA as well as on code of conduct, and organize refreshers</v>
      </c>
      <c r="E26" s="138"/>
      <c r="F26" s="138"/>
      <c r="G26" s="138"/>
      <c r="H26" s="138"/>
      <c r="I26" s="138"/>
      <c r="J26" s="138"/>
      <c r="K26" s="138"/>
      <c r="L26" s="138"/>
      <c r="M26" s="139"/>
    </row>
    <row r="27" spans="3:15" ht="60">
      <c r="C27" s="49" t="s">
        <v>150</v>
      </c>
      <c r="D27" s="4" t="s">
        <v>92</v>
      </c>
      <c r="E27" s="45" t="s">
        <v>115</v>
      </c>
      <c r="F27" s="43" t="s">
        <v>96</v>
      </c>
      <c r="G27" s="43">
        <v>20</v>
      </c>
      <c r="H27" s="43">
        <v>20</v>
      </c>
      <c r="I27" s="43">
        <f aca="true" t="shared" si="0" ref="I27:I34">G27+H27</f>
        <v>40</v>
      </c>
      <c r="J27" s="89" t="s">
        <v>122</v>
      </c>
      <c r="K27" s="4" t="s">
        <v>0</v>
      </c>
      <c r="L27" s="4" t="s">
        <v>0</v>
      </c>
      <c r="M27" s="50" t="s">
        <v>108</v>
      </c>
      <c r="O27" s="14"/>
    </row>
    <row r="28" spans="3:13" ht="56.25">
      <c r="C28" s="51"/>
      <c r="D28" s="4" t="s">
        <v>92</v>
      </c>
      <c r="E28" s="45" t="s">
        <v>114</v>
      </c>
      <c r="F28" s="43" t="s">
        <v>96</v>
      </c>
      <c r="G28" s="43">
        <v>800</v>
      </c>
      <c r="H28" s="43">
        <v>800</v>
      </c>
      <c r="I28" s="43">
        <f t="shared" si="0"/>
        <v>1600</v>
      </c>
      <c r="J28" s="91" t="s">
        <v>185</v>
      </c>
      <c r="K28" s="4" t="s">
        <v>0</v>
      </c>
      <c r="L28" s="4" t="s">
        <v>0</v>
      </c>
      <c r="M28" s="50" t="s">
        <v>116</v>
      </c>
    </row>
    <row r="29" spans="3:13" ht="45">
      <c r="C29" s="52"/>
      <c r="D29" s="4" t="s">
        <v>93</v>
      </c>
      <c r="E29" s="45" t="s">
        <v>115</v>
      </c>
      <c r="F29" s="43" t="s">
        <v>187</v>
      </c>
      <c r="G29" s="43">
        <v>93</v>
      </c>
      <c r="H29" s="43">
        <v>93</v>
      </c>
      <c r="I29" s="43">
        <f t="shared" si="0"/>
        <v>186</v>
      </c>
      <c r="J29" s="89" t="s">
        <v>122</v>
      </c>
      <c r="K29" s="4" t="s">
        <v>0</v>
      </c>
      <c r="L29" s="4" t="s">
        <v>0</v>
      </c>
      <c r="M29" s="50" t="s">
        <v>108</v>
      </c>
    </row>
    <row r="30" spans="3:13" ht="56.25">
      <c r="C30" s="52"/>
      <c r="D30" s="4" t="s">
        <v>93</v>
      </c>
      <c r="E30" s="45" t="s">
        <v>114</v>
      </c>
      <c r="F30" s="43" t="s">
        <v>187</v>
      </c>
      <c r="G30" s="43">
        <v>3720</v>
      </c>
      <c r="H30" s="43">
        <v>3720</v>
      </c>
      <c r="I30" s="43">
        <f t="shared" si="0"/>
        <v>7440</v>
      </c>
      <c r="J30" s="91" t="s">
        <v>185</v>
      </c>
      <c r="K30" s="4" t="s">
        <v>0</v>
      </c>
      <c r="L30" s="4" t="s">
        <v>0</v>
      </c>
      <c r="M30" s="50" t="s">
        <v>116</v>
      </c>
    </row>
    <row r="31" spans="3:13" ht="45">
      <c r="C31" s="51"/>
      <c r="D31" s="4" t="s">
        <v>94</v>
      </c>
      <c r="E31" s="45" t="s">
        <v>115</v>
      </c>
      <c r="F31" s="43" t="s">
        <v>95</v>
      </c>
      <c r="G31" s="43">
        <v>25</v>
      </c>
      <c r="H31" s="43">
        <v>5</v>
      </c>
      <c r="I31" s="43">
        <f t="shared" si="0"/>
        <v>30</v>
      </c>
      <c r="J31" s="89" t="s">
        <v>122</v>
      </c>
      <c r="K31" s="4" t="s">
        <v>0</v>
      </c>
      <c r="L31" s="4" t="s">
        <v>0</v>
      </c>
      <c r="M31" s="50" t="s">
        <v>108</v>
      </c>
    </row>
    <row r="32" spans="3:13" ht="56.25">
      <c r="C32" s="52"/>
      <c r="D32" s="4" t="s">
        <v>94</v>
      </c>
      <c r="E32" s="45" t="s">
        <v>114</v>
      </c>
      <c r="F32" s="43" t="s">
        <v>95</v>
      </c>
      <c r="G32" s="43">
        <v>225</v>
      </c>
      <c r="H32" s="43">
        <v>225</v>
      </c>
      <c r="I32" s="43">
        <f t="shared" si="0"/>
        <v>450</v>
      </c>
      <c r="J32" s="91" t="s">
        <v>185</v>
      </c>
      <c r="K32" s="4" t="s">
        <v>0</v>
      </c>
      <c r="L32" s="4" t="s">
        <v>0</v>
      </c>
      <c r="M32" s="50" t="s">
        <v>116</v>
      </c>
    </row>
    <row r="33" spans="3:13" ht="51">
      <c r="C33" s="52"/>
      <c r="D33" s="4" t="s">
        <v>186</v>
      </c>
      <c r="E33" s="43" t="s">
        <v>193</v>
      </c>
      <c r="F33" s="43" t="s">
        <v>198</v>
      </c>
      <c r="G33" s="43">
        <v>30</v>
      </c>
      <c r="H33" s="43">
        <v>30</v>
      </c>
      <c r="I33" s="43">
        <f t="shared" si="0"/>
        <v>60</v>
      </c>
      <c r="J33" s="89" t="s">
        <v>122</v>
      </c>
      <c r="K33" s="4" t="s">
        <v>0</v>
      </c>
      <c r="L33" s="4" t="s">
        <v>0</v>
      </c>
      <c r="M33" s="50" t="s">
        <v>108</v>
      </c>
    </row>
    <row r="34" spans="3:13" ht="63.75">
      <c r="C34" s="52"/>
      <c r="D34" s="4" t="s">
        <v>93</v>
      </c>
      <c r="E34" s="43" t="s">
        <v>189</v>
      </c>
      <c r="F34" s="43" t="s">
        <v>187</v>
      </c>
      <c r="G34" s="43">
        <v>704</v>
      </c>
      <c r="H34" s="43">
        <v>704</v>
      </c>
      <c r="I34" s="43">
        <f t="shared" si="0"/>
        <v>1408</v>
      </c>
      <c r="J34" s="89" t="s">
        <v>122</v>
      </c>
      <c r="K34" s="4" t="s">
        <v>0</v>
      </c>
      <c r="L34" s="4" t="s">
        <v>0</v>
      </c>
      <c r="M34" s="50" t="s">
        <v>108</v>
      </c>
    </row>
    <row r="35" spans="3:13" ht="21" customHeight="1">
      <c r="C35" s="51"/>
      <c r="D35" s="138" t="str">
        <f>'Results Framework'!D51</f>
        <v>2.2.5 Train Madrasha teachers/religious leaders on child protection, GBV and sexual violence, as well as positive discipline, and organize refreshers</v>
      </c>
      <c r="E35" s="138"/>
      <c r="F35" s="138"/>
      <c r="G35" s="138"/>
      <c r="H35" s="138"/>
      <c r="I35" s="138"/>
      <c r="J35" s="138"/>
      <c r="K35" s="138"/>
      <c r="L35" s="138"/>
      <c r="M35" s="139"/>
    </row>
    <row r="36" spans="3:13" ht="38.25">
      <c r="C36" s="49" t="s">
        <v>126</v>
      </c>
      <c r="D36" s="4" t="s">
        <v>92</v>
      </c>
      <c r="E36" s="43" t="s">
        <v>117</v>
      </c>
      <c r="F36" s="43" t="s">
        <v>96</v>
      </c>
      <c r="G36" s="43">
        <v>0</v>
      </c>
      <c r="H36" s="43">
        <v>20</v>
      </c>
      <c r="I36" s="43">
        <f>G36+H36</f>
        <v>20</v>
      </c>
      <c r="J36" s="89" t="s">
        <v>146</v>
      </c>
      <c r="K36" s="4" t="s">
        <v>0</v>
      </c>
      <c r="L36" s="4" t="s">
        <v>0</v>
      </c>
      <c r="M36" s="50" t="s">
        <v>108</v>
      </c>
    </row>
    <row r="37" spans="3:13" ht="38.25">
      <c r="C37" s="52"/>
      <c r="D37" s="4" t="s">
        <v>93</v>
      </c>
      <c r="E37" s="43" t="s">
        <v>117</v>
      </c>
      <c r="F37" s="43" t="s">
        <v>187</v>
      </c>
      <c r="G37" s="43">
        <v>0</v>
      </c>
      <c r="H37" s="43">
        <v>60</v>
      </c>
      <c r="I37" s="43">
        <f>G37+H37</f>
        <v>60</v>
      </c>
      <c r="J37" s="89" t="s">
        <v>146</v>
      </c>
      <c r="K37" s="4" t="s">
        <v>0</v>
      </c>
      <c r="L37" s="4" t="s">
        <v>0</v>
      </c>
      <c r="M37" s="50" t="s">
        <v>108</v>
      </c>
    </row>
    <row r="38" spans="3:13" ht="39" thickBot="1">
      <c r="C38" s="53"/>
      <c r="D38" s="54" t="s">
        <v>94</v>
      </c>
      <c r="E38" s="57" t="s">
        <v>117</v>
      </c>
      <c r="F38" s="57" t="s">
        <v>95</v>
      </c>
      <c r="G38" s="57">
        <v>0</v>
      </c>
      <c r="H38" s="57">
        <v>20</v>
      </c>
      <c r="I38" s="57">
        <f>G38+H38</f>
        <v>20</v>
      </c>
      <c r="J38" s="89" t="s">
        <v>146</v>
      </c>
      <c r="K38" s="4" t="s">
        <v>0</v>
      </c>
      <c r="L38" s="4" t="s">
        <v>0</v>
      </c>
      <c r="M38" s="56" t="s">
        <v>108</v>
      </c>
    </row>
    <row r="39" spans="3:13" ht="67.5">
      <c r="C39" s="58" t="str">
        <f>'Results Framework'!D53</f>
        <v>Output 3.1: CBCPMs members, including majhis, increased their knowledge on child protection, GBV and sexual violence, on DRR, on domestic violence, child and women's rights as well as gender, and agreed on actions for child protection</v>
      </c>
      <c r="D39" s="140" t="str">
        <f>'Results Framework'!D55</f>
        <v>3.1.2 Train members of CBCPMs, including majhis, as per curriculum on child protection, GBV and sexual violence, on DRR, domestic violence, on child and women's rights and gender</v>
      </c>
      <c r="E39" s="140"/>
      <c r="F39" s="140"/>
      <c r="G39" s="140"/>
      <c r="H39" s="140"/>
      <c r="I39" s="140"/>
      <c r="J39" s="140"/>
      <c r="K39" s="140"/>
      <c r="L39" s="140"/>
      <c r="M39" s="141"/>
    </row>
    <row r="40" spans="3:13" ht="45">
      <c r="C40" s="49" t="s">
        <v>127</v>
      </c>
      <c r="D40" s="4" t="s">
        <v>92</v>
      </c>
      <c r="E40" s="43" t="s">
        <v>121</v>
      </c>
      <c r="F40" s="43" t="s">
        <v>96</v>
      </c>
      <c r="G40" s="43">
        <v>500</v>
      </c>
      <c r="H40" s="43">
        <v>500</v>
      </c>
      <c r="I40" s="43">
        <f>G40+H40</f>
        <v>1000</v>
      </c>
      <c r="J40" s="89" t="s">
        <v>122</v>
      </c>
      <c r="K40" s="45">
        <v>50</v>
      </c>
      <c r="L40" s="4">
        <f>I40/K40</f>
        <v>20</v>
      </c>
      <c r="M40" s="50" t="s">
        <v>108</v>
      </c>
    </row>
    <row r="41" spans="3:13" ht="45">
      <c r="C41" s="52"/>
      <c r="D41" s="4" t="s">
        <v>93</v>
      </c>
      <c r="E41" s="43" t="s">
        <v>121</v>
      </c>
      <c r="F41" s="43" t="s">
        <v>187</v>
      </c>
      <c r="G41" s="43">
        <v>0</v>
      </c>
      <c r="H41" s="43">
        <v>0</v>
      </c>
      <c r="I41" s="43">
        <f>G41+H41</f>
        <v>0</v>
      </c>
      <c r="J41" s="89" t="s">
        <v>122</v>
      </c>
      <c r="K41" s="43">
        <v>0</v>
      </c>
      <c r="L41" s="4">
        <v>0</v>
      </c>
      <c r="M41" s="50" t="s">
        <v>108</v>
      </c>
    </row>
    <row r="42" spans="3:13" ht="45">
      <c r="C42" s="52"/>
      <c r="D42" s="4" t="s">
        <v>94</v>
      </c>
      <c r="E42" s="43" t="s">
        <v>121</v>
      </c>
      <c r="F42" s="43" t="s">
        <v>95</v>
      </c>
      <c r="G42" s="43">
        <v>50</v>
      </c>
      <c r="H42" s="43">
        <v>50</v>
      </c>
      <c r="I42" s="43">
        <f>G42+H42</f>
        <v>100</v>
      </c>
      <c r="J42" s="89" t="s">
        <v>122</v>
      </c>
      <c r="K42" s="45">
        <v>5</v>
      </c>
      <c r="L42" s="4">
        <f>I42/K42</f>
        <v>20</v>
      </c>
      <c r="M42" s="50" t="s">
        <v>108</v>
      </c>
    </row>
    <row r="43" spans="3:13" ht="45">
      <c r="C43" s="59" t="str">
        <f>'Results Framework'!D60</f>
        <v>Output 3.2:  Coordination and follow-up were improved with different actors, especially those that work on CBCPMs and provide referral services</v>
      </c>
      <c r="D43" s="142" t="str">
        <f>'Results Framework'!D62</f>
        <v>3.2.2 Organize regular meetings </v>
      </c>
      <c r="E43" s="142"/>
      <c r="F43" s="142"/>
      <c r="G43" s="142"/>
      <c r="H43" s="142"/>
      <c r="I43" s="142"/>
      <c r="J43" s="142"/>
      <c r="K43" s="142"/>
      <c r="L43" s="142"/>
      <c r="M43" s="143"/>
    </row>
    <row r="44" spans="3:13" ht="45.75" thickBot="1">
      <c r="C44" s="60" t="s">
        <v>128</v>
      </c>
      <c r="D44" s="54" t="s">
        <v>124</v>
      </c>
      <c r="E44" s="61" t="s">
        <v>123</v>
      </c>
      <c r="F44" s="63" t="s">
        <v>188</v>
      </c>
      <c r="G44" s="64">
        <v>30</v>
      </c>
      <c r="H44" s="64">
        <v>30</v>
      </c>
      <c r="I44" s="64">
        <f>G44+H44</f>
        <v>60</v>
      </c>
      <c r="J44" s="90" t="s">
        <v>122</v>
      </c>
      <c r="K44" s="61" t="s">
        <v>125</v>
      </c>
      <c r="L44" s="54" t="s">
        <v>0</v>
      </c>
      <c r="M44" s="62" t="s">
        <v>108</v>
      </c>
    </row>
    <row r="45" ht="15"/>
    <row r="46" ht="15.75" thickBot="1"/>
    <row r="47" spans="3:9" ht="15">
      <c r="C47" s="136" t="s">
        <v>134</v>
      </c>
      <c r="D47" s="132" t="s">
        <v>143</v>
      </c>
      <c r="E47" s="133"/>
      <c r="F47" s="134"/>
      <c r="G47" s="135" t="s">
        <v>142</v>
      </c>
      <c r="H47" s="133"/>
      <c r="I47" s="134"/>
    </row>
    <row r="48" spans="3:9" ht="15">
      <c r="C48" s="137"/>
      <c r="D48" s="73" t="s">
        <v>101</v>
      </c>
      <c r="E48" s="84" t="s">
        <v>102</v>
      </c>
      <c r="F48" s="74" t="s">
        <v>103</v>
      </c>
      <c r="G48" s="97" t="s">
        <v>137</v>
      </c>
      <c r="H48" s="84" t="s">
        <v>102</v>
      </c>
      <c r="I48" s="74" t="s">
        <v>103</v>
      </c>
    </row>
    <row r="49" spans="3:9" ht="15">
      <c r="C49" s="93" t="s">
        <v>140</v>
      </c>
      <c r="D49" s="52">
        <f>SUM(G9:G11)</f>
        <v>680</v>
      </c>
      <c r="E49" s="4">
        <f>SUM(H9:H11)</f>
        <v>680</v>
      </c>
      <c r="F49" s="50">
        <f>D49+E49</f>
        <v>1360</v>
      </c>
      <c r="G49" s="83" t="s">
        <v>0</v>
      </c>
      <c r="H49" s="4" t="s">
        <v>0</v>
      </c>
      <c r="I49" s="50" t="s">
        <v>0</v>
      </c>
    </row>
    <row r="50" spans="3:9" ht="15">
      <c r="C50" s="93" t="s">
        <v>141</v>
      </c>
      <c r="D50" s="52" t="s">
        <v>0</v>
      </c>
      <c r="E50" s="4" t="s">
        <v>0</v>
      </c>
      <c r="F50" s="50" t="s">
        <v>0</v>
      </c>
      <c r="G50" s="25">
        <f>G13</f>
        <v>1800</v>
      </c>
      <c r="H50" s="68">
        <f>H13</f>
        <v>1800</v>
      </c>
      <c r="I50" s="76">
        <f>G50+H50</f>
        <v>3600</v>
      </c>
    </row>
    <row r="51" spans="3:9" ht="15">
      <c r="C51" s="93" t="s">
        <v>135</v>
      </c>
      <c r="D51" s="52">
        <f>SUM(G23:G25)</f>
        <v>1105</v>
      </c>
      <c r="E51" s="4">
        <f>SUM(H23:H25)</f>
        <v>1105</v>
      </c>
      <c r="F51" s="50">
        <f>D51+E51</f>
        <v>2210</v>
      </c>
      <c r="G51" s="83" t="s">
        <v>0</v>
      </c>
      <c r="H51" s="4" t="s">
        <v>0</v>
      </c>
      <c r="I51" s="50" t="s">
        <v>0</v>
      </c>
    </row>
    <row r="52" spans="3:9" ht="15">
      <c r="C52" s="93" t="s">
        <v>197</v>
      </c>
      <c r="D52" s="52">
        <f>G27+G29+G31+G33</f>
        <v>168</v>
      </c>
      <c r="E52" s="4">
        <f>H27+H29+H31+H33</f>
        <v>148</v>
      </c>
      <c r="F52" s="76">
        <f>D52+E52</f>
        <v>316</v>
      </c>
      <c r="G52" s="83" t="s">
        <v>0</v>
      </c>
      <c r="H52" s="4" t="s">
        <v>0</v>
      </c>
      <c r="I52" s="50" t="s">
        <v>0</v>
      </c>
    </row>
    <row r="53" spans="3:9" ht="14.25">
      <c r="C53" s="93" t="s">
        <v>189</v>
      </c>
      <c r="D53" s="52">
        <v>704</v>
      </c>
      <c r="E53" s="4">
        <v>704</v>
      </c>
      <c r="F53" s="76">
        <f>D53+E53</f>
        <v>1408</v>
      </c>
      <c r="G53" s="83" t="s">
        <v>0</v>
      </c>
      <c r="H53" s="4" t="s">
        <v>0</v>
      </c>
      <c r="I53" s="50" t="s">
        <v>0</v>
      </c>
    </row>
    <row r="54" spans="3:9" ht="21">
      <c r="C54" s="94" t="s">
        <v>145</v>
      </c>
      <c r="D54" s="75" t="s">
        <v>0</v>
      </c>
      <c r="E54" s="68" t="s">
        <v>0</v>
      </c>
      <c r="F54" s="76" t="s">
        <v>0</v>
      </c>
      <c r="G54" s="83">
        <f>G28+G30+G32</f>
        <v>4745</v>
      </c>
      <c r="H54" s="4">
        <f>H28+H30+H32</f>
        <v>4745</v>
      </c>
      <c r="I54" s="50">
        <f>G54+H54</f>
        <v>9490</v>
      </c>
    </row>
    <row r="55" spans="3:9" ht="14.25">
      <c r="C55" s="93" t="s">
        <v>136</v>
      </c>
      <c r="D55" s="75" t="s">
        <v>0</v>
      </c>
      <c r="E55" s="4">
        <f>I36+I37+I38</f>
        <v>100</v>
      </c>
      <c r="F55" s="50">
        <f>E55</f>
        <v>100</v>
      </c>
      <c r="G55" s="83" t="s">
        <v>0</v>
      </c>
      <c r="H55" s="4" t="s">
        <v>0</v>
      </c>
      <c r="I55" s="50" t="s">
        <v>0</v>
      </c>
    </row>
    <row r="56" spans="3:9" ht="14.25">
      <c r="C56" s="93" t="s">
        <v>138</v>
      </c>
      <c r="D56" s="52">
        <f>G40+G42</f>
        <v>550</v>
      </c>
      <c r="E56" s="4">
        <f>H40+H42</f>
        <v>550</v>
      </c>
      <c r="F56" s="50">
        <f>D56+E56</f>
        <v>1100</v>
      </c>
      <c r="G56" s="83" t="s">
        <v>0</v>
      </c>
      <c r="H56" s="4" t="s">
        <v>0</v>
      </c>
      <c r="I56" s="50" t="s">
        <v>0</v>
      </c>
    </row>
    <row r="57" spans="3:9" ht="14.25">
      <c r="C57" s="93" t="s">
        <v>139</v>
      </c>
      <c r="D57" s="52">
        <f>G44</f>
        <v>30</v>
      </c>
      <c r="E57" s="4">
        <f>H44</f>
        <v>30</v>
      </c>
      <c r="F57" s="50">
        <f>D57+E57</f>
        <v>60</v>
      </c>
      <c r="G57" s="83" t="s">
        <v>0</v>
      </c>
      <c r="H57" s="4" t="s">
        <v>0</v>
      </c>
      <c r="I57" s="50" t="s">
        <v>0</v>
      </c>
    </row>
    <row r="58" spans="3:9" ht="14.25">
      <c r="C58" s="95"/>
      <c r="D58" s="52"/>
      <c r="E58" s="4"/>
      <c r="F58" s="50"/>
      <c r="G58" s="83"/>
      <c r="H58" s="4"/>
      <c r="I58" s="50"/>
    </row>
    <row r="59" spans="3:9" ht="15" thickBot="1">
      <c r="C59" s="96" t="s">
        <v>103</v>
      </c>
      <c r="D59" s="70">
        <f>D49+D51+D52+D56+D57</f>
        <v>2533</v>
      </c>
      <c r="E59" s="71">
        <f>E49+E51+E52+E55+E56+E57</f>
        <v>2613</v>
      </c>
      <c r="F59" s="72">
        <f>F49+F51+F52+F55+F56+F57</f>
        <v>5146</v>
      </c>
      <c r="G59" s="98">
        <f>G50+G54</f>
        <v>6545</v>
      </c>
      <c r="H59" s="71">
        <f>H50+H54</f>
        <v>6545</v>
      </c>
      <c r="I59" s="72">
        <f>I50+I54</f>
        <v>13090</v>
      </c>
    </row>
  </sheetData>
  <sheetProtection/>
  <mergeCells count="13">
    <mergeCell ref="G6:I6"/>
    <mergeCell ref="D8:M8"/>
    <mergeCell ref="D14:M14"/>
    <mergeCell ref="D18:M18"/>
    <mergeCell ref="D22:M22"/>
    <mergeCell ref="D26:M26"/>
    <mergeCell ref="D12:M12"/>
    <mergeCell ref="D47:F47"/>
    <mergeCell ref="G47:I47"/>
    <mergeCell ref="C47:C48"/>
    <mergeCell ref="D35:M35"/>
    <mergeCell ref="D39:M39"/>
    <mergeCell ref="D43:M43"/>
  </mergeCells>
  <printOptions/>
  <pageMargins left="0.7" right="0.7" top="0.75" bottom="0.75" header="0.3" footer="0.3"/>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dimension ref="B3:G69"/>
  <sheetViews>
    <sheetView zoomScale="80" zoomScaleNormal="80" zoomScalePageLayoutView="0" workbookViewId="0" topLeftCell="A1">
      <selection activeCell="B3" sqref="B3"/>
    </sheetView>
  </sheetViews>
  <sheetFormatPr defaultColWidth="7.57421875" defaultRowHeight="12.75"/>
  <cols>
    <col min="1" max="1" width="7.57421875" style="14" customWidth="1"/>
    <col min="2" max="2" width="50.140625" style="17" customWidth="1"/>
    <col min="3" max="3" width="59.57421875" style="14" customWidth="1"/>
    <col min="4" max="5" width="50.57421875" style="14" customWidth="1"/>
    <col min="6" max="6" width="7.57421875" style="14" customWidth="1"/>
    <col min="7" max="7" width="11.00390625" style="14" customWidth="1"/>
    <col min="8" max="16384" width="7.57421875" style="14" customWidth="1"/>
  </cols>
  <sheetData>
    <row r="1" ht="15"/>
    <row r="2" ht="15.75" thickBot="1"/>
    <row r="3" ht="24" customHeight="1" thickBot="1">
      <c r="B3" s="13" t="s">
        <v>79</v>
      </c>
    </row>
    <row r="4" ht="15"/>
    <row r="5" ht="15"/>
    <row r="6" spans="2:5" ht="58.5" customHeight="1">
      <c r="B6" s="150" t="str">
        <f>'Results Framework'!D8</f>
        <v>Outcome 1: Adolescents - amongst them survivors, witnesses and/or victims of GBV and sexual violence - are able to prevent and respond to child protection issues, especially GBV and sexual violence, and access quality case management services</v>
      </c>
      <c r="C6" s="3" t="s">
        <v>22</v>
      </c>
      <c r="D6" s="3" t="s">
        <v>23</v>
      </c>
      <c r="E6" s="3" t="s">
        <v>24</v>
      </c>
    </row>
    <row r="7" spans="2:5" ht="45">
      <c r="B7" s="151"/>
      <c r="C7" s="8" t="s">
        <v>51</v>
      </c>
      <c r="D7" s="12" t="s">
        <v>56</v>
      </c>
      <c r="E7" s="27">
        <v>0.8</v>
      </c>
    </row>
    <row r="8" spans="2:5" ht="60">
      <c r="B8" s="151"/>
      <c r="C8" s="12" t="s">
        <v>52</v>
      </c>
      <c r="D8" s="12" t="s">
        <v>56</v>
      </c>
      <c r="E8" s="27">
        <v>0.8</v>
      </c>
    </row>
    <row r="9" spans="2:5" ht="30">
      <c r="B9" s="151"/>
      <c r="C9" s="12" t="s">
        <v>25</v>
      </c>
      <c r="D9" s="12" t="s">
        <v>56</v>
      </c>
      <c r="E9" s="27">
        <v>0.8</v>
      </c>
    </row>
    <row r="10" spans="2:5" ht="30">
      <c r="B10" s="151"/>
      <c r="C10" s="12" t="s">
        <v>26</v>
      </c>
      <c r="D10" s="12" t="s">
        <v>56</v>
      </c>
      <c r="E10" s="27">
        <v>0.8</v>
      </c>
    </row>
    <row r="11" spans="2:5" ht="30">
      <c r="B11" s="151"/>
      <c r="C11" s="12" t="s">
        <v>29</v>
      </c>
      <c r="D11" s="12" t="s">
        <v>56</v>
      </c>
      <c r="E11" s="27">
        <v>0.8</v>
      </c>
    </row>
    <row r="12" spans="2:5" ht="30">
      <c r="B12" s="151"/>
      <c r="C12" s="12" t="s">
        <v>30</v>
      </c>
      <c r="D12" s="12" t="s">
        <v>56</v>
      </c>
      <c r="E12" s="27">
        <v>0.8</v>
      </c>
    </row>
    <row r="13" spans="2:5" ht="75">
      <c r="B13" s="151"/>
      <c r="C13" s="12" t="s">
        <v>152</v>
      </c>
      <c r="D13" s="12" t="s">
        <v>0</v>
      </c>
      <c r="E13" s="12"/>
    </row>
    <row r="14" spans="2:5" ht="30">
      <c r="B14" s="152"/>
      <c r="C14" s="12" t="s">
        <v>32</v>
      </c>
      <c r="D14" s="12">
        <v>0</v>
      </c>
      <c r="E14" s="27">
        <v>0.8</v>
      </c>
    </row>
    <row r="15" spans="2:5" ht="15">
      <c r="B15" s="18"/>
      <c r="C15" s="19"/>
      <c r="D15" s="19"/>
      <c r="E15" s="19"/>
    </row>
    <row r="16" spans="2:5" ht="57.75" customHeight="1">
      <c r="B16" s="157" t="str">
        <f>'Results Framework'!D9</f>
        <v>Outcome 2: Caregivers, formal and informal teachers as well as religious leaders and majhis are proactive in preventing and responding to child protection issues, especially to GBV and sexual violence, affecting children and adolescents</v>
      </c>
      <c r="C16" s="3" t="s">
        <v>22</v>
      </c>
      <c r="D16" s="3" t="s">
        <v>23</v>
      </c>
      <c r="E16" s="3" t="s">
        <v>24</v>
      </c>
    </row>
    <row r="17" spans="2:5" ht="45">
      <c r="B17" s="157"/>
      <c r="C17" s="12" t="s">
        <v>68</v>
      </c>
      <c r="D17" s="12" t="s">
        <v>56</v>
      </c>
      <c r="E17" s="27">
        <v>0.8</v>
      </c>
    </row>
    <row r="18" spans="2:5" ht="30">
      <c r="B18" s="157"/>
      <c r="C18" s="12" t="s">
        <v>69</v>
      </c>
      <c r="D18" s="12" t="s">
        <v>56</v>
      </c>
      <c r="E18" s="27">
        <v>0.8</v>
      </c>
    </row>
    <row r="19" spans="2:5" ht="60">
      <c r="B19" s="157"/>
      <c r="C19" s="12" t="s">
        <v>57</v>
      </c>
      <c r="D19" s="12" t="s">
        <v>56</v>
      </c>
      <c r="E19" s="27">
        <v>0.8</v>
      </c>
    </row>
    <row r="20" spans="2:5" ht="30">
      <c r="B20" s="157"/>
      <c r="C20" s="12" t="s">
        <v>58</v>
      </c>
      <c r="D20" s="12" t="s">
        <v>56</v>
      </c>
      <c r="E20" s="27">
        <v>0.8</v>
      </c>
    </row>
    <row r="21" spans="2:5" ht="45">
      <c r="B21" s="157"/>
      <c r="C21" s="12" t="s">
        <v>59</v>
      </c>
      <c r="D21" s="12" t="s">
        <v>56</v>
      </c>
      <c r="E21" s="27">
        <v>0.8</v>
      </c>
    </row>
    <row r="22" spans="2:5" ht="45">
      <c r="B22" s="157"/>
      <c r="C22" s="12" t="s">
        <v>159</v>
      </c>
      <c r="D22" s="12" t="s">
        <v>56</v>
      </c>
      <c r="E22" s="27">
        <v>0.8</v>
      </c>
    </row>
    <row r="23" spans="2:5" ht="30">
      <c r="B23" s="157"/>
      <c r="C23" s="12" t="s">
        <v>60</v>
      </c>
      <c r="D23" s="12" t="s">
        <v>56</v>
      </c>
      <c r="E23" s="27">
        <v>0.8</v>
      </c>
    </row>
    <row r="24" spans="2:5" ht="45">
      <c r="B24" s="157"/>
      <c r="C24" s="12" t="s">
        <v>61</v>
      </c>
      <c r="D24" s="12" t="s">
        <v>56</v>
      </c>
      <c r="E24" s="27">
        <v>0.8</v>
      </c>
    </row>
    <row r="25" spans="2:5" ht="60">
      <c r="B25" s="157"/>
      <c r="C25" s="12" t="s">
        <v>62</v>
      </c>
      <c r="D25" s="12" t="s">
        <v>56</v>
      </c>
      <c r="E25" s="27">
        <v>0.8</v>
      </c>
    </row>
    <row r="26" spans="2:5" ht="30">
      <c r="B26" s="157"/>
      <c r="C26" s="12" t="s">
        <v>63</v>
      </c>
      <c r="D26" s="12" t="s">
        <v>56</v>
      </c>
      <c r="E26" s="27">
        <v>0.8</v>
      </c>
    </row>
    <row r="27" spans="2:5" ht="90">
      <c r="B27" s="157"/>
      <c r="C27" s="12" t="s">
        <v>230</v>
      </c>
      <c r="D27" s="12">
        <v>0</v>
      </c>
      <c r="E27" s="27">
        <v>0.8</v>
      </c>
    </row>
    <row r="28" spans="2:5" ht="23.25" customHeight="1">
      <c r="B28" s="157"/>
      <c r="C28" s="12" t="s">
        <v>160</v>
      </c>
      <c r="D28" s="12">
        <v>0</v>
      </c>
      <c r="E28" s="27">
        <v>0.9</v>
      </c>
    </row>
    <row r="29" spans="2:5" ht="75">
      <c r="B29" s="157"/>
      <c r="C29" s="12" t="s">
        <v>27</v>
      </c>
      <c r="D29" s="12" t="s">
        <v>0</v>
      </c>
      <c r="E29" s="12"/>
    </row>
    <row r="30" spans="2:5" ht="15">
      <c r="B30" s="18"/>
      <c r="C30" s="19"/>
      <c r="D30" s="19"/>
      <c r="E30" s="19"/>
    </row>
    <row r="31" spans="2:5" ht="40.5" customHeight="1">
      <c r="B31" s="157" t="str">
        <f>'Results Framework'!D10</f>
        <v>Outcome 3: Community-based Child Protection Mechanisms (CBCPMs) work effectively at community and camp level to prevent and respond to child protection issues, especially to GBV and sexual violence, affecting children and adolescents</v>
      </c>
      <c r="C31" s="3" t="s">
        <v>22</v>
      </c>
      <c r="D31" s="3" t="s">
        <v>23</v>
      </c>
      <c r="E31" s="3" t="s">
        <v>24</v>
      </c>
    </row>
    <row r="32" spans="2:5" ht="45">
      <c r="B32" s="157"/>
      <c r="C32" s="12" t="s">
        <v>54</v>
      </c>
      <c r="D32" s="12" t="s">
        <v>56</v>
      </c>
      <c r="E32" s="27">
        <v>0.8</v>
      </c>
    </row>
    <row r="33" spans="2:5" ht="60">
      <c r="B33" s="157"/>
      <c r="C33" s="12" t="s">
        <v>53</v>
      </c>
      <c r="D33" s="12" t="s">
        <v>56</v>
      </c>
      <c r="E33" s="27">
        <v>0.8</v>
      </c>
    </row>
    <row r="34" spans="2:7" ht="45">
      <c r="B34" s="157"/>
      <c r="C34" s="12" t="s">
        <v>194</v>
      </c>
      <c r="D34" s="12" t="s">
        <v>0</v>
      </c>
      <c r="E34" s="27">
        <v>0.9</v>
      </c>
      <c r="G34" s="77"/>
    </row>
    <row r="35" spans="2:5" ht="60">
      <c r="B35" s="157"/>
      <c r="C35" s="12" t="s">
        <v>28</v>
      </c>
      <c r="D35" s="12" t="s">
        <v>0</v>
      </c>
      <c r="E35" s="12"/>
    </row>
    <row r="36" spans="2:5" ht="45">
      <c r="B36" s="157"/>
      <c r="C36" s="12" t="s">
        <v>64</v>
      </c>
      <c r="D36" s="12" t="s">
        <v>0</v>
      </c>
      <c r="E36" s="12" t="s">
        <v>55</v>
      </c>
    </row>
    <row r="37" spans="2:5" ht="15">
      <c r="B37" s="18"/>
      <c r="C37" s="19"/>
      <c r="D37" s="19"/>
      <c r="E37" s="19"/>
    </row>
    <row r="38" spans="2:5" ht="15">
      <c r="B38" s="18"/>
      <c r="C38" s="3" t="s">
        <v>22</v>
      </c>
      <c r="D38" s="3" t="s">
        <v>23</v>
      </c>
      <c r="E38" s="3" t="s">
        <v>24</v>
      </c>
    </row>
    <row r="39" spans="2:5" ht="57" customHeight="1">
      <c r="B39" s="153" t="str">
        <f>'Results Framework'!D11</f>
        <v>Output 1.1: Adolescents were empowered with new knowledge and skills, and changed attitudes on child protection, GBV and sexual violence, SRHR, child and women's rights, child labor, child trafficking and gender as well as DRR</v>
      </c>
      <c r="C39" s="102" t="s">
        <v>229</v>
      </c>
      <c r="D39" s="12">
        <v>0</v>
      </c>
      <c r="E39" s="12" t="s">
        <v>231</v>
      </c>
    </row>
    <row r="40" spans="2:5" ht="15">
      <c r="B40" s="154"/>
      <c r="C40" s="12" t="s">
        <v>38</v>
      </c>
      <c r="D40" s="6">
        <f>7+2</f>
        <v>9</v>
      </c>
      <c r="E40" s="12">
        <v>68</v>
      </c>
    </row>
    <row r="41" spans="2:5" ht="30">
      <c r="B41" s="154"/>
      <c r="C41" s="12" t="s">
        <v>31</v>
      </c>
      <c r="D41" s="12">
        <v>0</v>
      </c>
      <c r="E41" s="12">
        <v>1360</v>
      </c>
    </row>
    <row r="42" spans="2:5" ht="60">
      <c r="B42" s="154"/>
      <c r="C42" s="12" t="s">
        <v>33</v>
      </c>
      <c r="D42" s="12">
        <v>0</v>
      </c>
      <c r="E42" s="12">
        <f>2*3*2</f>
        <v>12</v>
      </c>
    </row>
    <row r="43" spans="2:5" ht="42.75" customHeight="1">
      <c r="B43" s="154"/>
      <c r="C43" s="12" t="s">
        <v>34</v>
      </c>
      <c r="D43" s="12">
        <v>0</v>
      </c>
      <c r="E43" s="12">
        <v>3600</v>
      </c>
    </row>
    <row r="44" spans="2:5" ht="15">
      <c r="B44" s="154"/>
      <c r="C44" s="12" t="s">
        <v>35</v>
      </c>
      <c r="D44" s="12">
        <v>0</v>
      </c>
      <c r="E44" s="12">
        <v>68</v>
      </c>
    </row>
    <row r="45" spans="2:5" ht="75">
      <c r="B45" s="154"/>
      <c r="C45" s="12" t="s">
        <v>158</v>
      </c>
      <c r="D45" s="12">
        <v>0</v>
      </c>
      <c r="E45" s="12">
        <f>E41/2</f>
        <v>680</v>
      </c>
    </row>
    <row r="46" spans="2:5" ht="15">
      <c r="B46" s="154"/>
      <c r="C46" s="12" t="s">
        <v>36</v>
      </c>
      <c r="D46" s="12">
        <v>0</v>
      </c>
      <c r="E46" s="12">
        <v>68</v>
      </c>
    </row>
    <row r="47" spans="2:5" ht="105">
      <c r="B47" s="155"/>
      <c r="C47" s="12" t="s">
        <v>37</v>
      </c>
      <c r="D47" s="12">
        <v>0</v>
      </c>
      <c r="E47" s="12">
        <f>E41/2</f>
        <v>680</v>
      </c>
    </row>
    <row r="48" spans="2:5" ht="15">
      <c r="B48" s="18"/>
      <c r="C48" s="19"/>
      <c r="D48" s="19"/>
      <c r="E48" s="19"/>
    </row>
    <row r="49" spans="2:5" ht="51" customHeight="1">
      <c r="B49" s="156" t="str">
        <f>'Results Framework'!D12</f>
        <v>Output 2.1: Caregivers obtained new knowledge, changed practices and attitudes on child protection, GBV and sexual violence, on domestic violence, child development and parenting, on child and women's rights as well as gender</v>
      </c>
      <c r="C49" s="3" t="s">
        <v>22</v>
      </c>
      <c r="D49" s="3" t="s">
        <v>23</v>
      </c>
      <c r="E49" s="3" t="s">
        <v>24</v>
      </c>
    </row>
    <row r="50" spans="2:5" ht="60">
      <c r="B50" s="156"/>
      <c r="C50" s="12" t="s">
        <v>65</v>
      </c>
      <c r="D50" s="12">
        <v>0</v>
      </c>
      <c r="E50" s="12">
        <v>2210</v>
      </c>
    </row>
    <row r="51" spans="2:5" ht="60">
      <c r="B51" s="156"/>
      <c r="C51" s="12" t="s">
        <v>39</v>
      </c>
      <c r="D51" s="12">
        <v>0</v>
      </c>
      <c r="E51" s="12">
        <v>2210</v>
      </c>
    </row>
    <row r="52" spans="2:5" ht="15">
      <c r="B52" s="18"/>
      <c r="C52" s="19"/>
      <c r="D52" s="19"/>
      <c r="E52" s="19"/>
    </row>
    <row r="53" spans="2:5" ht="71.25" customHeight="1">
      <c r="B53" s="156" t="str">
        <f>'Results Framework'!D13</f>
        <v>Output 2.2: Teachers enhanced knowledge and skills on child protection, GBV and sexual violence, on DRR, on child development, child and women's rights as well as gender and changed practices towards positive discipline; Madrasha teachers/religious leaders increased their awareness and knowledge on child protection, GBV and sexual violence, as well as positive discipline</v>
      </c>
      <c r="C53" s="3" t="s">
        <v>22</v>
      </c>
      <c r="D53" s="3" t="s">
        <v>23</v>
      </c>
      <c r="E53" s="3" t="s">
        <v>24</v>
      </c>
    </row>
    <row r="54" spans="2:5" ht="75">
      <c r="B54" s="156"/>
      <c r="C54" s="12" t="s">
        <v>199</v>
      </c>
      <c r="D54" s="12">
        <v>0</v>
      </c>
      <c r="E54" s="12">
        <v>316</v>
      </c>
    </row>
    <row r="55" spans="2:5" ht="60">
      <c r="B55" s="156"/>
      <c r="C55" s="12" t="s">
        <v>200</v>
      </c>
      <c r="D55" s="12">
        <v>0</v>
      </c>
      <c r="E55" s="12">
        <v>316</v>
      </c>
    </row>
    <row r="56" spans="2:5" ht="30">
      <c r="B56" s="156"/>
      <c r="C56" s="12" t="s">
        <v>202</v>
      </c>
      <c r="D56" s="12">
        <v>0</v>
      </c>
      <c r="E56" s="12">
        <v>1408</v>
      </c>
    </row>
    <row r="57" spans="2:5" ht="30">
      <c r="B57" s="156"/>
      <c r="C57" s="12" t="s">
        <v>154</v>
      </c>
      <c r="D57" s="12">
        <v>0</v>
      </c>
      <c r="E57" s="12">
        <v>100</v>
      </c>
    </row>
    <row r="58" spans="2:5" ht="30">
      <c r="B58" s="156"/>
      <c r="C58" s="14" t="s">
        <v>155</v>
      </c>
      <c r="D58" s="12">
        <v>0</v>
      </c>
      <c r="E58" s="12">
        <v>100</v>
      </c>
    </row>
    <row r="59" spans="2:5" ht="30">
      <c r="B59" s="156"/>
      <c r="C59" s="12" t="s">
        <v>156</v>
      </c>
      <c r="D59" s="12">
        <v>0</v>
      </c>
      <c r="E59" s="12">
        <v>100</v>
      </c>
    </row>
    <row r="60" spans="2:5" ht="15">
      <c r="B60" s="18"/>
      <c r="C60" s="19"/>
      <c r="D60" s="19"/>
      <c r="E60" s="19"/>
    </row>
    <row r="61" spans="2:5" ht="51" customHeight="1">
      <c r="B61" s="156" t="str">
        <f>'Results Framework'!D14</f>
        <v>Output 3.1: CBCPMs members, including majhis, increased their knowledge on child protection, GBV and sexual violence, on DRR, on domestic violence, child and women's rights as well as gender, and agreed on actions for child protection</v>
      </c>
      <c r="C61" s="3" t="s">
        <v>22</v>
      </c>
      <c r="D61" s="3" t="s">
        <v>23</v>
      </c>
      <c r="E61" s="3" t="s">
        <v>24</v>
      </c>
    </row>
    <row r="62" spans="2:5" ht="15">
      <c r="B62" s="156"/>
      <c r="C62" s="9" t="s">
        <v>43</v>
      </c>
      <c r="D62" s="6">
        <f>11+5</f>
        <v>16</v>
      </c>
      <c r="E62" s="6">
        <v>55</v>
      </c>
    </row>
    <row r="63" spans="2:5" ht="45">
      <c r="B63" s="156"/>
      <c r="C63" s="12" t="s">
        <v>40</v>
      </c>
      <c r="D63" s="6"/>
      <c r="E63" s="6">
        <v>55</v>
      </c>
    </row>
    <row r="64" spans="2:5" ht="15">
      <c r="B64" s="156"/>
      <c r="C64" s="12" t="s">
        <v>41</v>
      </c>
      <c r="D64" s="6">
        <v>16</v>
      </c>
      <c r="E64" s="99" t="s">
        <v>195</v>
      </c>
    </row>
    <row r="65" spans="2:5" ht="30">
      <c r="B65" s="156"/>
      <c r="C65" s="12" t="s">
        <v>42</v>
      </c>
      <c r="D65" s="6">
        <v>0</v>
      </c>
      <c r="E65" s="99" t="s">
        <v>195</v>
      </c>
    </row>
    <row r="66" spans="2:5" ht="14.25">
      <c r="B66" s="18"/>
      <c r="C66" s="19"/>
      <c r="D66" s="19"/>
      <c r="E66" s="19"/>
    </row>
    <row r="67" spans="2:5" ht="20.25" customHeight="1">
      <c r="B67" s="156" t="str">
        <f>'Results Framework'!D15</f>
        <v>Output 3.2:  Coordination and follow-up were improved with different actors, especially those that work on CBCPMs and provide referral services</v>
      </c>
      <c r="C67" s="3" t="s">
        <v>22</v>
      </c>
      <c r="D67" s="3" t="s">
        <v>23</v>
      </c>
      <c r="E67" s="3" t="s">
        <v>24</v>
      </c>
    </row>
    <row r="68" spans="2:5" ht="28.5">
      <c r="B68" s="156"/>
      <c r="C68" s="12" t="s">
        <v>44</v>
      </c>
      <c r="D68" s="12" t="s">
        <v>162</v>
      </c>
      <c r="E68" s="12" t="s">
        <v>161</v>
      </c>
    </row>
    <row r="69" spans="2:5" ht="14.25">
      <c r="B69" s="156"/>
      <c r="C69" s="12" t="s">
        <v>66</v>
      </c>
      <c r="D69" s="12" t="s">
        <v>0</v>
      </c>
      <c r="E69" s="12" t="s">
        <v>125</v>
      </c>
    </row>
  </sheetData>
  <sheetProtection/>
  <mergeCells count="8">
    <mergeCell ref="B6:B14"/>
    <mergeCell ref="B39:B47"/>
    <mergeCell ref="B61:B65"/>
    <mergeCell ref="B67:B69"/>
    <mergeCell ref="B16:B29"/>
    <mergeCell ref="B31:B36"/>
    <mergeCell ref="B49:B51"/>
    <mergeCell ref="B53:B59"/>
  </mergeCells>
  <printOptions/>
  <pageMargins left="0.7" right="0.7" top="0.75" bottom="0.75" header="0.3" footer="0.3"/>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B3:E6"/>
  <sheetViews>
    <sheetView zoomScalePageLayoutView="0" workbookViewId="0" topLeftCell="A1">
      <selection activeCell="B3" sqref="B3"/>
    </sheetView>
  </sheetViews>
  <sheetFormatPr defaultColWidth="9.140625" defaultRowHeight="12.75"/>
  <cols>
    <col min="1" max="1" width="7.8515625" style="0" customWidth="1"/>
    <col min="2" max="2" width="47.140625" style="0" customWidth="1"/>
    <col min="3" max="3" width="96.140625" style="0" customWidth="1"/>
  </cols>
  <sheetData>
    <row r="2" ht="13.5" thickBot="1"/>
    <row r="3" ht="15.75" thickBot="1">
      <c r="B3" s="13" t="s">
        <v>78</v>
      </c>
    </row>
    <row r="6" spans="2:5" ht="409.5">
      <c r="B6" s="40" t="s">
        <v>248</v>
      </c>
      <c r="C6" s="20" t="s">
        <v>85</v>
      </c>
      <c r="E6" s="21"/>
    </row>
  </sheetData>
  <sheetProtection/>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Plan France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slagente</dc:creator>
  <cp:keywords/>
  <dc:description/>
  <cp:lastModifiedBy>ruhul.islam</cp:lastModifiedBy>
  <dcterms:created xsi:type="dcterms:W3CDTF">2009-07-07T08:31:54Z</dcterms:created>
  <dcterms:modified xsi:type="dcterms:W3CDTF">2021-02-24T03:45:27Z</dcterms:modified>
  <cp:category/>
  <cp:version/>
  <cp:contentType/>
  <cp:contentStatus/>
</cp:coreProperties>
</file>